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 1" sheetId="4" r:id="rId1"/>
  </sheets>
  <calcPr calcId="145621"/>
</workbook>
</file>

<file path=xl/calcChain.xml><?xml version="1.0" encoding="utf-8"?>
<calcChain xmlns="http://schemas.openxmlformats.org/spreadsheetml/2006/main">
  <c r="B96" i="4" l="1"/>
  <c r="C96" i="4"/>
  <c r="D96" i="4"/>
  <c r="E96" i="4"/>
  <c r="F96" i="4"/>
  <c r="G96" i="4"/>
  <c r="B97" i="4"/>
  <c r="C97" i="4"/>
  <c r="D97" i="4"/>
  <c r="E97" i="4"/>
  <c r="F97" i="4"/>
  <c r="G97" i="4"/>
  <c r="B98" i="4"/>
  <c r="C98" i="4"/>
  <c r="D98" i="4"/>
  <c r="E98" i="4"/>
  <c r="F98" i="4"/>
  <c r="G98" i="4"/>
  <c r="B100" i="4"/>
  <c r="C100" i="4"/>
  <c r="D100" i="4"/>
  <c r="E100" i="4"/>
  <c r="F100" i="4"/>
  <c r="G100" i="4"/>
  <c r="C94" i="4"/>
  <c r="D94" i="4"/>
  <c r="E94" i="4"/>
  <c r="F94" i="4"/>
  <c r="G94" i="4"/>
  <c r="B94" i="4"/>
  <c r="B81" i="4"/>
  <c r="C81" i="4"/>
  <c r="D81" i="4"/>
  <c r="E81" i="4"/>
  <c r="F81" i="4"/>
  <c r="G81" i="4"/>
  <c r="B82" i="4"/>
  <c r="C82" i="4"/>
  <c r="D82" i="4"/>
  <c r="E82" i="4"/>
  <c r="F82" i="4"/>
  <c r="G82" i="4"/>
  <c r="G115" i="4" s="1"/>
  <c r="B85" i="4"/>
  <c r="C85" i="4"/>
  <c r="D85" i="4"/>
  <c r="E85" i="4"/>
  <c r="F85" i="4"/>
  <c r="G85" i="4"/>
  <c r="B86" i="4"/>
  <c r="C86" i="4"/>
  <c r="D86" i="4"/>
  <c r="E86" i="4"/>
  <c r="F86" i="4"/>
  <c r="G86" i="4"/>
  <c r="G129" i="4" l="1"/>
  <c r="G119" i="4"/>
  <c r="G133" i="4"/>
  <c r="K100" i="4"/>
  <c r="B133" i="4" s="1"/>
  <c r="K86" i="4"/>
  <c r="B119" i="4" s="1"/>
  <c r="M100" i="4"/>
  <c r="D133" i="4" s="1"/>
  <c r="O100" i="4"/>
  <c r="F133" i="4" s="1"/>
  <c r="M96" i="4" l="1"/>
  <c r="D129" i="4" s="1"/>
  <c r="K82" i="4"/>
  <c r="B115" i="4" s="1"/>
  <c r="O96" i="4"/>
  <c r="F129" i="4" s="1"/>
  <c r="K96" i="4"/>
  <c r="B129" i="4" s="1"/>
  <c r="L100" i="4"/>
  <c r="C133" i="4" s="1"/>
  <c r="L96" i="4"/>
  <c r="C129" i="4" s="1"/>
  <c r="O82" i="4"/>
  <c r="F115" i="4" s="1"/>
  <c r="N100" i="4"/>
  <c r="E133" i="4" s="1"/>
  <c r="N96" i="4"/>
  <c r="E129" i="4" s="1"/>
  <c r="O86" i="4"/>
  <c r="F119" i="4" s="1"/>
  <c r="N82" i="4"/>
  <c r="E115" i="4" s="1"/>
  <c r="N86" i="4"/>
  <c r="E119" i="4" s="1"/>
  <c r="M86" i="4"/>
  <c r="D119" i="4" s="1"/>
  <c r="M82" i="4"/>
  <c r="D115" i="4" s="1"/>
  <c r="L86" i="4"/>
  <c r="C119" i="4" s="1"/>
  <c r="L82" i="4"/>
  <c r="C115" i="4" s="1"/>
  <c r="D63" i="4"/>
  <c r="D59" i="4"/>
  <c r="C62" i="4"/>
  <c r="C61" i="4"/>
  <c r="C58" i="4"/>
  <c r="E83" i="4" l="1"/>
  <c r="B83" i="4"/>
  <c r="G130" i="4" s="1"/>
  <c r="F83" i="4"/>
  <c r="C83" i="4"/>
  <c r="G83" i="4"/>
  <c r="G116" i="4" s="1"/>
  <c r="D83" i="4"/>
  <c r="C84" i="4"/>
  <c r="G84" i="4"/>
  <c r="G117" i="4" s="1"/>
  <c r="D84" i="4"/>
  <c r="E84" i="4"/>
  <c r="B84" i="4"/>
  <c r="G131" i="4" s="1"/>
  <c r="F84" i="4"/>
  <c r="C95" i="4"/>
  <c r="G95" i="4"/>
  <c r="G128" i="4" s="1"/>
  <c r="D95" i="4"/>
  <c r="E95" i="4"/>
  <c r="B95" i="4"/>
  <c r="G114" i="4" s="1"/>
  <c r="F95" i="4"/>
  <c r="F80" i="4"/>
  <c r="C80" i="4"/>
  <c r="G80" i="4"/>
  <c r="G113" i="4" s="1"/>
  <c r="E80" i="4"/>
  <c r="D80" i="4"/>
  <c r="B80" i="4"/>
  <c r="G127" i="4" s="1"/>
  <c r="C99" i="4"/>
  <c r="G99" i="4"/>
  <c r="G132" i="4" s="1"/>
  <c r="D99" i="4"/>
  <c r="E99" i="4"/>
  <c r="B99" i="4"/>
  <c r="G118" i="4" s="1"/>
  <c r="F99" i="4"/>
  <c r="O99" i="4" l="1"/>
  <c r="F132" i="4" s="1"/>
  <c r="G87" i="4"/>
  <c r="F101" i="4"/>
  <c r="O95" i="4"/>
  <c r="F128" i="4" s="1"/>
  <c r="N80" i="4"/>
  <c r="E113" i="4" s="1"/>
  <c r="E87" i="4"/>
  <c r="M81" i="4"/>
  <c r="D114" i="4" s="1"/>
  <c r="N81" i="4"/>
  <c r="E114" i="4" s="1"/>
  <c r="L81" i="4"/>
  <c r="C114" i="4" s="1"/>
  <c r="K95" i="4"/>
  <c r="B128" i="4" s="1"/>
  <c r="B101" i="4"/>
  <c r="K81" i="4"/>
  <c r="B114" i="4" s="1"/>
  <c r="O81" i="4"/>
  <c r="F114" i="4" s="1"/>
  <c r="N99" i="4"/>
  <c r="E132" i="4" s="1"/>
  <c r="N94" i="4"/>
  <c r="E127" i="4" s="1"/>
  <c r="B87" i="4"/>
  <c r="O94" i="4"/>
  <c r="F127" i="4" s="1"/>
  <c r="K80" i="4"/>
  <c r="B113" i="4" s="1"/>
  <c r="L94" i="4"/>
  <c r="C127" i="4" s="1"/>
  <c r="K94" i="4"/>
  <c r="B127" i="4" s="1"/>
  <c r="M94" i="4"/>
  <c r="D127" i="4" s="1"/>
  <c r="O84" i="4"/>
  <c r="F117" i="4" s="1"/>
  <c r="L84" i="4"/>
  <c r="C117" i="4" s="1"/>
  <c r="O83" i="4"/>
  <c r="F116" i="4" s="1"/>
  <c r="G101" i="4"/>
  <c r="N95" i="4"/>
  <c r="E128" i="4" s="1"/>
  <c r="E101" i="4"/>
  <c r="O80" i="4"/>
  <c r="F113" i="4" s="1"/>
  <c r="F87" i="4"/>
  <c r="M84" i="4"/>
  <c r="D117" i="4" s="1"/>
  <c r="L97" i="4"/>
  <c r="C130" i="4" s="1"/>
  <c r="M97" i="4"/>
  <c r="D130" i="4" s="1"/>
  <c r="N97" i="4"/>
  <c r="E130" i="4" s="1"/>
  <c r="K97" i="4"/>
  <c r="B130" i="4" s="1"/>
  <c r="K83" i="4"/>
  <c r="B116" i="4" s="1"/>
  <c r="O97" i="4"/>
  <c r="F130" i="4" s="1"/>
  <c r="L85" i="4"/>
  <c r="C118" i="4" s="1"/>
  <c r="K99" i="4"/>
  <c r="B132" i="4" s="1"/>
  <c r="O85" i="4"/>
  <c r="F118" i="4" s="1"/>
  <c r="K85" i="4"/>
  <c r="B118" i="4" s="1"/>
  <c r="N85" i="4"/>
  <c r="E118" i="4" s="1"/>
  <c r="M85" i="4"/>
  <c r="D118" i="4" s="1"/>
  <c r="L80" i="4"/>
  <c r="C113" i="4" s="1"/>
  <c r="C87" i="4"/>
  <c r="L83" i="4"/>
  <c r="C116" i="4" s="1"/>
  <c r="M83" i="4"/>
  <c r="D116" i="4" s="1"/>
  <c r="L99" i="4"/>
  <c r="C132" i="4" s="1"/>
  <c r="M99" i="4"/>
  <c r="D132" i="4" s="1"/>
  <c r="M80" i="4"/>
  <c r="D113" i="4" s="1"/>
  <c r="D87" i="4"/>
  <c r="N84" i="4"/>
  <c r="E117" i="4" s="1"/>
  <c r="N98" i="4"/>
  <c r="E131" i="4" s="1"/>
  <c r="O98" i="4"/>
  <c r="F131" i="4" s="1"/>
  <c r="L98" i="4"/>
  <c r="C131" i="4" s="1"/>
  <c r="M98" i="4"/>
  <c r="D131" i="4" s="1"/>
  <c r="K98" i="4"/>
  <c r="B131" i="4" s="1"/>
  <c r="K84" i="4"/>
  <c r="B117" i="4" s="1"/>
  <c r="N83" i="4"/>
  <c r="E116" i="4" s="1"/>
  <c r="C101" i="4"/>
  <c r="L95" i="4"/>
  <c r="C128" i="4" s="1"/>
  <c r="D101" i="4"/>
  <c r="M95" i="4"/>
  <c r="D128" i="4" s="1"/>
  <c r="G88" i="4" l="1"/>
  <c r="F102" i="4"/>
  <c r="E88" i="4"/>
  <c r="C102" i="4"/>
  <c r="D102" i="4"/>
  <c r="E102" i="4"/>
  <c r="G102" i="4"/>
  <c r="C88" i="4"/>
  <c r="F88" i="4"/>
  <c r="D88" i="4"/>
  <c r="C134" i="4"/>
  <c r="D120" i="4"/>
  <c r="G120" i="4"/>
  <c r="E134" i="4"/>
  <c r="D134" i="4"/>
  <c r="B120" i="4"/>
  <c r="C120" i="4"/>
  <c r="F120" i="4"/>
  <c r="F134" i="4"/>
  <c r="B134" i="4"/>
  <c r="G134" i="4"/>
  <c r="E120" i="4"/>
  <c r="F121" i="4" l="1"/>
  <c r="C135" i="4"/>
  <c r="E121" i="4"/>
  <c r="E135" i="4"/>
  <c r="D121" i="4"/>
  <c r="C121" i="4"/>
  <c r="G135" i="4"/>
  <c r="G121" i="4"/>
  <c r="D135" i="4"/>
  <c r="F135" i="4"/>
  <c r="H102" i="4"/>
  <c r="H103" i="4" s="1"/>
  <c r="H88" i="4"/>
  <c r="H89" i="4" s="1"/>
  <c r="G140" i="4" l="1"/>
  <c r="F147" i="4"/>
  <c r="G139" i="4"/>
  <c r="G147" i="4"/>
  <c r="H121" i="4"/>
  <c r="H122" i="4" s="1"/>
  <c r="H135" i="4"/>
  <c r="H136" i="4" s="1"/>
  <c r="G138" i="4" l="1"/>
  <c r="G148" i="4"/>
  <c r="E138" i="4"/>
  <c r="F148" i="4"/>
  <c r="H138" i="4"/>
  <c r="E140" i="4" s="1"/>
  <c r="H148" i="4" l="1"/>
  <c r="H140" i="4"/>
  <c r="G149" i="4" s="1"/>
  <c r="H139" i="4"/>
  <c r="F149" i="4" s="1"/>
  <c r="E139" i="4"/>
</calcChain>
</file>

<file path=xl/sharedStrings.xml><?xml version="1.0" encoding="utf-8"?>
<sst xmlns="http://schemas.openxmlformats.org/spreadsheetml/2006/main" count="168" uniqueCount="103">
  <si>
    <t>A</t>
  </si>
  <si>
    <t>B</t>
  </si>
  <si>
    <t>C</t>
  </si>
  <si>
    <t>D</t>
  </si>
  <si>
    <t>E</t>
  </si>
  <si>
    <t>Assumptions</t>
  </si>
  <si>
    <t>A1</t>
  </si>
  <si>
    <t>A2</t>
  </si>
  <si>
    <t>Total</t>
  </si>
  <si>
    <t>B1</t>
  </si>
  <si>
    <t>C1</t>
  </si>
  <si>
    <t>E2</t>
  </si>
  <si>
    <t>plus</t>
  </si>
  <si>
    <t>D1</t>
  </si>
  <si>
    <t>D2</t>
  </si>
  <si>
    <t>Total visits</t>
  </si>
  <si>
    <t>CS</t>
  </si>
  <si>
    <t>Per resident</t>
  </si>
  <si>
    <t>Total value per resident</t>
  </si>
  <si>
    <t xml:space="preserve">Marginal value of Park B2 per resident </t>
  </si>
  <si>
    <t>minus</t>
  </si>
  <si>
    <t>Marginal value of Park E1 per resident</t>
  </si>
  <si>
    <t>The following is a map of a stylized small town, divided into 10 square zones.</t>
  </si>
  <si>
    <t>The grey zone is a commercial and shopping area with no residents.</t>
  </si>
  <si>
    <t>The two green zones are parks, also with no residents.</t>
  </si>
  <si>
    <t>The remaining seven zones each have equal numbers of residents</t>
  </si>
  <si>
    <t>(the precise number does not matter as all calculations below are per resident).</t>
  </si>
  <si>
    <t>1</t>
  </si>
  <si>
    <t>2</t>
  </si>
  <si>
    <t>Distances are measured as straight lines between centres of zones, the unit of distance being the side of a square zone.</t>
  </si>
  <si>
    <t>3</t>
  </si>
  <si>
    <t>4</t>
  </si>
  <si>
    <t>The monetary unit is such that the travel cost (TC) of a resident's visit to a park equals the park's distance from the resident's zone.</t>
  </si>
  <si>
    <t>5</t>
  </si>
  <si>
    <t>There are no issues of congestion or multi-purpose trips.</t>
  </si>
  <si>
    <t>6</t>
  </si>
  <si>
    <t>7</t>
  </si>
  <si>
    <t>a hypothetical visit rate calculated under Assumption 6:</t>
  </si>
  <si>
    <t>VR  =  18 - 3TC</t>
  </si>
  <si>
    <t>VR(A)  =  VR'(A) - [(VR'(B) / (VR'(A) + VR'(B)) x (Min(VR'(A),VR'(B)) / 2)]</t>
  </si>
  <si>
    <t>Assumption 7 was chosen because it has the following plausible consequences:</t>
  </si>
  <si>
    <t>a) The visit rate from any zone to park A if park B is in the vicinity is always less than the visit rate in the absence of park B:  VR(A) &lt; VR'(A).</t>
  </si>
  <si>
    <t>b) If a zone is nearer to park A than park B, then A's effect on B's visit rate is more than B's effect on A's: VR'(B) - VR(B) &gt; VR'(A) - VR(A).</t>
  </si>
  <si>
    <t>The following examples illustrate these points:</t>
  </si>
  <si>
    <t>Example 1: TC(A) = 1; TC(B) = 5</t>
  </si>
  <si>
    <t>VR'(A) = 18 - 3(1) = 15</t>
  </si>
  <si>
    <t>VR'(B) = 18 - 3(5) = 3</t>
  </si>
  <si>
    <t>Min(VR'(A),VR'(B)) = 3</t>
  </si>
  <si>
    <t>VR'(A) + VR'(B) = 18</t>
  </si>
  <si>
    <t>VR'(B) - VR(B) = 1.25 &gt; VR'(A) - VR(A) = 0.25</t>
  </si>
  <si>
    <t>Example 2: TC(A) = 3; TC(B) = 3</t>
  </si>
  <si>
    <t>VR'(A) = VR'(B) = 18 - 3(3) = 9</t>
  </si>
  <si>
    <t>Min(VR'(A),VR'(B)) = 9</t>
  </si>
  <si>
    <t xml:space="preserve"> </t>
  </si>
  <si>
    <t>d) If a zone is equidistant from parks A and B, then their effects on each others' visit rates are the same: VR'(B) - VR(B) = VR'(A) - VR(A).</t>
  </si>
  <si>
    <t>c) The effect of park A on park B's visit rate is never such as to reduce the latter to zero: VR(B) &gt; 0.</t>
  </si>
  <si>
    <t>VR(A) = VR(B) = 9 - [(9 / 18) x (9 / 2)] = 9 - 2.25 = 6.75</t>
  </si>
  <si>
    <t>VR(B) = 3 - [(15 / 18) x (3 / 2) = 3 - (5/4) = 1.75 &gt; 0</t>
  </si>
  <si>
    <t>VR(A) = 15 - [(3 / 18) x (3 / 2) = 15 - (1/4) = 14.75 &lt; VR'(A)</t>
  </si>
  <si>
    <t>VR'(B) - VR(B) = VR'(A) - VR(A) = 2.25</t>
  </si>
  <si>
    <t>All residents are alike in their behaviour in respect of park visits, except in so far as their visit rates depend on the travel costs they incur in visiting parks.</t>
  </si>
  <si>
    <t>Residents perceive the two parks as different but equally attractive, except that because of their different locations visitors may incur different travel costs.</t>
  </si>
  <si>
    <t>A resident's visit rate (VR) to any one park if, hypothetically, there were no other parks in the vicinity is given by:</t>
  </si>
  <si>
    <t>A resident's visit rate (VR) to any one park (A) given another park (B) in the vicinity is given by the following formula where VR' indicates</t>
  </si>
  <si>
    <t>"In the vicinity" here means that, relative to the resident's zone, VR'(B) &gt; 0.</t>
  </si>
  <si>
    <t>Travel costs to parks (from map above, using Pythagoras' Theorem for lengths of diagonals)</t>
  </si>
  <si>
    <t>Calculations of value based on the given visit rate functions</t>
  </si>
  <si>
    <t>Value of Park B2 if, hypothetically, there was no park at E1</t>
  </si>
  <si>
    <t>VR'(B2) given price as below</t>
  </si>
  <si>
    <t>First we find what the visit rate would be from each cell at various possible prices, adding the prices to the travel cost in the visit rate formula.</t>
  </si>
  <si>
    <t>For example, the cells highlighted in yellow below show the visit rates for a resident in zone B1 at the various prices shown.</t>
  </si>
  <si>
    <t>Zone</t>
  </si>
  <si>
    <t>These visit rates are then summed over the seven residential zones to obtain the total visit rates at each price, which are points on the</t>
  </si>
  <si>
    <t>The value of a park is calculated as consumer surplus (CS) per resident.</t>
  </si>
  <si>
    <t>demand curve for visits to the park (per 7 residents, 1 per zone).</t>
  </si>
  <si>
    <t>Entry to the parks is free.</t>
  </si>
  <si>
    <t>8</t>
  </si>
  <si>
    <t>The consumer surplus is then the whole area below the demand curve.</t>
  </si>
  <si>
    <t>This is calculated on an approximate basis for each price band (highlighted in blue below) and then summed.</t>
  </si>
  <si>
    <t>Finally, the total is dvided by 7 to obtain the per resident value.</t>
  </si>
  <si>
    <t>Information for use below in calculating VR(B2)</t>
  </si>
  <si>
    <t>Value of Park E1 if, hypothetically, there was no park at B2</t>
  </si>
  <si>
    <t>VR'(E1) given price as below</t>
  </si>
  <si>
    <t>Information for use below in calculating VR(E1)</t>
  </si>
  <si>
    <t>Value of Park B2, given Park E1</t>
  </si>
  <si>
    <t>Value of Park E1, given Park B2</t>
  </si>
  <si>
    <t>VR(B2) given price as below</t>
  </si>
  <si>
    <t>VR(E1) given price as below</t>
  </si>
  <si>
    <t>Min(VR') with price below, given Price(B2) = 0</t>
  </si>
  <si>
    <t>Min(VR') with price below, given Price(E1) = 0</t>
  </si>
  <si>
    <t>We now apply the formula in Assumption 8, using the values calculated above of VR'(B2), VR'(E1) and Min(VR').</t>
  </si>
  <si>
    <t>Notice that, in calculating VR(B2), we take VR'(B2) at the various prices shown, but always take VR'(E1) at price zero.</t>
  </si>
  <si>
    <t>This is because for each zone we want to find points on the demand curve for visits to Park B2, given the travel cost from that zone to Park E1.</t>
  </si>
  <si>
    <t>In calculating VR(E1), this applies vice versa.</t>
  </si>
  <si>
    <t>Summary of Results</t>
  </si>
  <si>
    <t>Park B2</t>
  </si>
  <si>
    <t>Park E1</t>
  </si>
  <si>
    <t>All figures are per resident</t>
  </si>
  <si>
    <t>Value if other park were not present</t>
  </si>
  <si>
    <t>Contribution to total value of two parks</t>
  </si>
  <si>
    <t>Marginal value</t>
  </si>
  <si>
    <t>Travel cost to:</t>
  </si>
  <si>
    <t>Supporting Calculations for "The Marginal Value of Parks"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</si>
</sst>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0" fillId="0" borderId="1" xfId="0" applyBorder="1"/>
    <xf numFmtId="0" fontId="0" fillId="2" borderId="1" xfId="0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3" borderId="1" xfId="0" applyFill="1" applyBorder="1"/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0" fillId="0" borderId="0" xfId="0" applyNumberFormat="1"/>
    <xf numFmtId="2" fontId="0" fillId="0" borderId="0" xfId="0" applyNumberFormat="1"/>
    <xf numFmtId="2" fontId="0" fillId="0" borderId="2" xfId="0" applyNumberFormat="1" applyBorder="1" applyAlignment="1">
      <alignment horizontal="right"/>
    </xf>
    <xf numFmtId="2" fontId="1" fillId="0" borderId="0" xfId="0" applyNumberFormat="1" applyFont="1"/>
    <xf numFmtId="2" fontId="0" fillId="0" borderId="2" xfId="0" applyNumberFormat="1" applyBorder="1"/>
    <xf numFmtId="0" fontId="0" fillId="0" borderId="0" xfId="0" quotePrefix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Border="1" applyAlignment="1"/>
    <xf numFmtId="0" fontId="0" fillId="0" borderId="0" xfId="0" applyBorder="1" applyAlignment="1">
      <alignment horizontal="right"/>
    </xf>
    <xf numFmtId="0" fontId="0" fillId="0" borderId="0" xfId="0" quotePrefix="1"/>
    <xf numFmtId="0" fontId="1" fillId="0" borderId="0" xfId="0" applyFont="1" applyAlignment="1">
      <alignment horizontal="left"/>
    </xf>
    <xf numFmtId="166" fontId="0" fillId="0" borderId="0" xfId="0" applyNumberFormat="1" applyFill="1"/>
    <xf numFmtId="166" fontId="0" fillId="0" borderId="0" xfId="0" applyNumberFormat="1"/>
    <xf numFmtId="164" fontId="0" fillId="0" borderId="0" xfId="0" applyNumberFormat="1" applyFill="1"/>
    <xf numFmtId="166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0" fontId="0" fillId="0" borderId="0" xfId="0" applyFont="1"/>
    <xf numFmtId="2" fontId="0" fillId="4" borderId="0" xfId="0" applyNumberFormat="1" applyFill="1" applyAlignment="1">
      <alignment horizontal="right"/>
    </xf>
    <xf numFmtId="2" fontId="0" fillId="5" borderId="0" xfId="0" applyNumberFormat="1" applyFill="1" applyAlignment="1">
      <alignment horizontal="right"/>
    </xf>
    <xf numFmtId="2" fontId="0" fillId="0" borderId="0" xfId="0" applyNumberFormat="1" applyFont="1"/>
    <xf numFmtId="0" fontId="0" fillId="0" borderId="0" xfId="0" applyFont="1" applyAlignment="1">
      <alignment horizontal="center"/>
    </xf>
    <xf numFmtId="2" fontId="0" fillId="0" borderId="0" xfId="0" applyNumberFormat="1" applyFill="1"/>
    <xf numFmtId="2" fontId="0" fillId="0" borderId="2" xfId="0" applyNumberFormat="1" applyFill="1" applyBorder="1"/>
    <xf numFmtId="2" fontId="0" fillId="0" borderId="0" xfId="0" applyNumberFormat="1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0" fillId="0" borderId="9" xfId="0" applyBorder="1"/>
    <xf numFmtId="0" fontId="0" fillId="0" borderId="0" xfId="0" applyBorder="1"/>
    <xf numFmtId="0" fontId="0" fillId="0" borderId="10" xfId="0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2" fontId="0" fillId="0" borderId="12" xfId="0" applyNumberFormat="1" applyBorder="1" applyAlignment="1">
      <alignment horizontal="right"/>
    </xf>
    <xf numFmtId="0" fontId="0" fillId="0" borderId="13" xfId="0" applyBorder="1"/>
    <xf numFmtId="0" fontId="2" fillId="0" borderId="0" xfId="0" applyFo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99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3"/>
  <sheetViews>
    <sheetView tabSelected="1" topLeftCell="A131" workbookViewId="0"/>
  </sheetViews>
  <sheetFormatPr defaultRowHeight="15" x14ac:dyDescent="0.25"/>
  <cols>
    <col min="1" max="1" width="5.140625" customWidth="1"/>
    <col min="2" max="6" width="10.28515625" customWidth="1"/>
    <col min="11" max="11" width="9.140625" style="5"/>
    <col min="20" max="20" width="12.85546875" customWidth="1"/>
  </cols>
  <sheetData>
    <row r="1" spans="1:6" x14ac:dyDescent="0.25">
      <c r="A1" s="1" t="s">
        <v>102</v>
      </c>
    </row>
    <row r="3" spans="1:6" x14ac:dyDescent="0.25">
      <c r="A3" t="s">
        <v>22</v>
      </c>
    </row>
    <row r="4" spans="1:6" x14ac:dyDescent="0.25">
      <c r="A4" t="s">
        <v>23</v>
      </c>
    </row>
    <row r="5" spans="1:6" x14ac:dyDescent="0.25">
      <c r="A5" t="s">
        <v>24</v>
      </c>
    </row>
    <row r="6" spans="1:6" x14ac:dyDescent="0.25">
      <c r="A6" t="s">
        <v>25</v>
      </c>
    </row>
    <row r="7" spans="1:6" x14ac:dyDescent="0.25">
      <c r="A7" t="s">
        <v>26</v>
      </c>
    </row>
    <row r="9" spans="1:6" x14ac:dyDescent="0.25">
      <c r="B9" s="8" t="s">
        <v>0</v>
      </c>
      <c r="C9" s="8" t="s">
        <v>1</v>
      </c>
      <c r="D9" s="8" t="s">
        <v>2</v>
      </c>
      <c r="E9" s="8" t="s">
        <v>3</v>
      </c>
      <c r="F9" s="8" t="s">
        <v>4</v>
      </c>
    </row>
    <row r="10" spans="1:6" ht="55.5" customHeight="1" x14ac:dyDescent="0.25">
      <c r="A10" s="9">
        <v>1</v>
      </c>
      <c r="B10" s="2"/>
      <c r="C10" s="2"/>
      <c r="D10" s="2"/>
      <c r="E10" s="2"/>
      <c r="F10" s="10"/>
    </row>
    <row r="11" spans="1:6" ht="55.5" customHeight="1" x14ac:dyDescent="0.25">
      <c r="A11" s="9">
        <v>2</v>
      </c>
      <c r="B11" s="2"/>
      <c r="C11" s="10"/>
      <c r="D11" s="3"/>
      <c r="E11" s="2"/>
      <c r="F11" s="2"/>
    </row>
    <row r="13" spans="1:6" x14ac:dyDescent="0.25">
      <c r="A13" t="s">
        <v>5</v>
      </c>
    </row>
    <row r="14" spans="1:6" x14ac:dyDescent="0.25">
      <c r="A14" s="22" t="s">
        <v>27</v>
      </c>
      <c r="B14" t="s">
        <v>60</v>
      </c>
    </row>
    <row r="15" spans="1:6" x14ac:dyDescent="0.25">
      <c r="A15" s="22" t="s">
        <v>28</v>
      </c>
      <c r="B15" t="s">
        <v>61</v>
      </c>
    </row>
    <row r="16" spans="1:6" x14ac:dyDescent="0.25">
      <c r="A16" s="22" t="s">
        <v>30</v>
      </c>
      <c r="B16" t="s">
        <v>29</v>
      </c>
    </row>
    <row r="17" spans="1:7" x14ac:dyDescent="0.25">
      <c r="A17" s="22" t="s">
        <v>31</v>
      </c>
      <c r="B17" t="s">
        <v>32</v>
      </c>
    </row>
    <row r="18" spans="1:7" x14ac:dyDescent="0.25">
      <c r="A18" s="22" t="s">
        <v>33</v>
      </c>
      <c r="B18" t="s">
        <v>75</v>
      </c>
    </row>
    <row r="19" spans="1:7" x14ac:dyDescent="0.25">
      <c r="A19" s="22" t="s">
        <v>35</v>
      </c>
      <c r="B19" t="s">
        <v>34</v>
      </c>
    </row>
    <row r="20" spans="1:7" x14ac:dyDescent="0.25">
      <c r="A20" s="22" t="s">
        <v>36</v>
      </c>
      <c r="B20" t="s">
        <v>62</v>
      </c>
    </row>
    <row r="21" spans="1:7" x14ac:dyDescent="0.25">
      <c r="A21" s="22"/>
    </row>
    <row r="22" spans="1:7" x14ac:dyDescent="0.25">
      <c r="A22" s="22"/>
      <c r="C22" t="s">
        <v>38</v>
      </c>
    </row>
    <row r="23" spans="1:7" x14ac:dyDescent="0.25">
      <c r="A23" s="22"/>
    </row>
    <row r="24" spans="1:7" x14ac:dyDescent="0.25">
      <c r="A24" s="22" t="s">
        <v>76</v>
      </c>
      <c r="B24" t="s">
        <v>63</v>
      </c>
    </row>
    <row r="25" spans="1:7" x14ac:dyDescent="0.25">
      <c r="A25" s="22"/>
      <c r="B25" t="s">
        <v>37</v>
      </c>
    </row>
    <row r="26" spans="1:7" x14ac:dyDescent="0.25">
      <c r="B26" s="4"/>
      <c r="C26" s="4"/>
      <c r="D26" s="4"/>
      <c r="E26" s="4"/>
      <c r="F26" s="4"/>
      <c r="G26" s="4"/>
    </row>
    <row r="27" spans="1:7" x14ac:dyDescent="0.25">
      <c r="B27" s="4"/>
      <c r="C27" s="4" t="s">
        <v>39</v>
      </c>
      <c r="D27" s="4"/>
      <c r="E27" s="4"/>
      <c r="F27" s="4"/>
      <c r="G27" s="4"/>
    </row>
    <row r="28" spans="1:7" x14ac:dyDescent="0.25">
      <c r="B28" s="4"/>
      <c r="C28" s="4"/>
      <c r="D28" s="4"/>
      <c r="E28" s="4"/>
      <c r="F28" s="4"/>
      <c r="G28" s="4"/>
    </row>
    <row r="29" spans="1:7" x14ac:dyDescent="0.25">
      <c r="B29" s="4" t="s">
        <v>64</v>
      </c>
      <c r="C29" s="4"/>
      <c r="D29" s="4"/>
      <c r="E29" s="4"/>
      <c r="F29" s="4"/>
      <c r="G29" s="4"/>
    </row>
    <row r="30" spans="1:7" x14ac:dyDescent="0.25">
      <c r="B30" s="4"/>
      <c r="C30" s="4"/>
      <c r="D30" s="4"/>
      <c r="E30" s="4"/>
      <c r="F30" s="4"/>
      <c r="G30" s="4"/>
    </row>
    <row r="31" spans="1:7" x14ac:dyDescent="0.25">
      <c r="B31" s="4" t="s">
        <v>40</v>
      </c>
      <c r="C31" s="4"/>
      <c r="D31" s="4"/>
      <c r="E31" s="4"/>
      <c r="F31" s="4"/>
      <c r="G31" s="4"/>
    </row>
    <row r="32" spans="1:7" x14ac:dyDescent="0.25">
      <c r="B32" s="4" t="s">
        <v>41</v>
      </c>
      <c r="C32" s="4"/>
      <c r="D32" s="4"/>
      <c r="E32" s="4"/>
      <c r="F32" s="4"/>
      <c r="G32" s="4"/>
    </row>
    <row r="33" spans="2:7" x14ac:dyDescent="0.25">
      <c r="B33" s="4" t="s">
        <v>42</v>
      </c>
      <c r="C33" s="4"/>
      <c r="D33" s="4"/>
      <c r="E33" s="4"/>
      <c r="F33" s="4"/>
      <c r="G33" s="4"/>
    </row>
    <row r="34" spans="2:7" x14ac:dyDescent="0.25">
      <c r="B34" s="4" t="s">
        <v>55</v>
      </c>
      <c r="C34" s="4"/>
      <c r="D34" s="4"/>
      <c r="E34" s="4"/>
      <c r="F34" s="4"/>
      <c r="G34" s="4"/>
    </row>
    <row r="35" spans="2:7" x14ac:dyDescent="0.25">
      <c r="B35" s="4" t="s">
        <v>54</v>
      </c>
      <c r="C35" s="4"/>
      <c r="D35" s="4"/>
      <c r="E35" s="4"/>
      <c r="F35" s="4"/>
      <c r="G35" s="4"/>
    </row>
    <row r="36" spans="2:7" x14ac:dyDescent="0.25">
      <c r="B36" s="4" t="s">
        <v>53</v>
      </c>
      <c r="C36" s="4"/>
      <c r="D36" s="4"/>
      <c r="E36" s="4"/>
      <c r="F36" s="4"/>
      <c r="G36" s="4"/>
    </row>
    <row r="37" spans="2:7" x14ac:dyDescent="0.25">
      <c r="B37" s="4" t="s">
        <v>43</v>
      </c>
      <c r="C37" s="4"/>
      <c r="D37" s="4"/>
      <c r="E37" s="4"/>
      <c r="F37" s="4"/>
      <c r="G37" s="4"/>
    </row>
    <row r="38" spans="2:7" x14ac:dyDescent="0.25">
      <c r="B38" s="4"/>
      <c r="C38" s="4"/>
      <c r="D38" s="4"/>
      <c r="E38" s="4"/>
      <c r="F38" s="4"/>
      <c r="G38" s="4"/>
    </row>
    <row r="39" spans="2:7" x14ac:dyDescent="0.25">
      <c r="B39" s="23" t="s">
        <v>44</v>
      </c>
      <c r="C39" s="4"/>
      <c r="D39" s="4"/>
      <c r="E39" s="4"/>
      <c r="F39" s="4"/>
      <c r="G39" s="4"/>
    </row>
    <row r="40" spans="2:7" x14ac:dyDescent="0.25">
      <c r="B40" s="4"/>
      <c r="C40" s="4" t="s">
        <v>45</v>
      </c>
      <c r="D40" s="4"/>
      <c r="E40" s="4"/>
      <c r="F40" s="4"/>
      <c r="G40" s="4"/>
    </row>
    <row r="41" spans="2:7" x14ac:dyDescent="0.25">
      <c r="C41" t="s">
        <v>46</v>
      </c>
    </row>
    <row r="42" spans="2:7" x14ac:dyDescent="0.25">
      <c r="C42" t="s">
        <v>48</v>
      </c>
    </row>
    <row r="43" spans="2:7" x14ac:dyDescent="0.25">
      <c r="C43" t="s">
        <v>47</v>
      </c>
    </row>
    <row r="44" spans="2:7" x14ac:dyDescent="0.25">
      <c r="C44" t="s">
        <v>58</v>
      </c>
    </row>
    <row r="45" spans="2:7" x14ac:dyDescent="0.25">
      <c r="C45" t="s">
        <v>57</v>
      </c>
    </row>
    <row r="46" spans="2:7" x14ac:dyDescent="0.25">
      <c r="C46" t="s">
        <v>49</v>
      </c>
    </row>
    <row r="48" spans="2:7" x14ac:dyDescent="0.25">
      <c r="B48" s="1" t="s">
        <v>50</v>
      </c>
    </row>
    <row r="49" spans="1:5" x14ac:dyDescent="0.25">
      <c r="C49" t="s">
        <v>51</v>
      </c>
    </row>
    <row r="50" spans="1:5" x14ac:dyDescent="0.25">
      <c r="C50" t="s">
        <v>48</v>
      </c>
    </row>
    <row r="51" spans="1:5" x14ac:dyDescent="0.25">
      <c r="C51" t="s">
        <v>52</v>
      </c>
    </row>
    <row r="52" spans="1:5" x14ac:dyDescent="0.25">
      <c r="C52" t="s">
        <v>56</v>
      </c>
    </row>
    <row r="53" spans="1:5" x14ac:dyDescent="0.25">
      <c r="C53" t="s">
        <v>59</v>
      </c>
    </row>
    <row r="55" spans="1:5" x14ac:dyDescent="0.25">
      <c r="A55" s="1" t="s">
        <v>65</v>
      </c>
    </row>
    <row r="56" spans="1:5" x14ac:dyDescent="0.25">
      <c r="A56" s="1"/>
      <c r="C56" s="50" t="s">
        <v>101</v>
      </c>
      <c r="D56" s="50"/>
    </row>
    <row r="57" spans="1:5" x14ac:dyDescent="0.25">
      <c r="B57" t="s">
        <v>71</v>
      </c>
      <c r="C57" s="5" t="s">
        <v>95</v>
      </c>
      <c r="D57" s="5" t="s">
        <v>96</v>
      </c>
      <c r="E57" s="18"/>
    </row>
    <row r="58" spans="1:5" x14ac:dyDescent="0.25">
      <c r="B58" t="s">
        <v>6</v>
      </c>
      <c r="C58" s="11">
        <f>2^0.5</f>
        <v>1.4142135623730951</v>
      </c>
      <c r="D58" s="11">
        <v>4</v>
      </c>
      <c r="E58" s="14"/>
    </row>
    <row r="59" spans="1:5" x14ac:dyDescent="0.25">
      <c r="B59" t="s">
        <v>7</v>
      </c>
      <c r="C59" s="11">
        <v>1</v>
      </c>
      <c r="D59" s="11">
        <f>17^0.5</f>
        <v>4.1231056256176606</v>
      </c>
      <c r="E59" s="14"/>
    </row>
    <row r="60" spans="1:5" x14ac:dyDescent="0.25">
      <c r="B60" t="s">
        <v>9</v>
      </c>
      <c r="C60" s="11">
        <v>1</v>
      </c>
      <c r="D60" s="11">
        <v>3</v>
      </c>
      <c r="E60" s="14"/>
    </row>
    <row r="61" spans="1:5" x14ac:dyDescent="0.25">
      <c r="B61" t="s">
        <v>10</v>
      </c>
      <c r="C61" s="11">
        <f>2^0.5</f>
        <v>1.4142135623730951</v>
      </c>
      <c r="D61" s="11">
        <v>2</v>
      </c>
      <c r="E61" s="14"/>
    </row>
    <row r="62" spans="1:5" x14ac:dyDescent="0.25">
      <c r="B62" t="s">
        <v>13</v>
      </c>
      <c r="C62" s="11">
        <f>5^0.5</f>
        <v>2.2360679774997898</v>
      </c>
      <c r="D62" s="11">
        <v>1</v>
      </c>
      <c r="E62" s="14"/>
    </row>
    <row r="63" spans="1:5" x14ac:dyDescent="0.25">
      <c r="B63" t="s">
        <v>14</v>
      </c>
      <c r="C63" s="11">
        <v>2</v>
      </c>
      <c r="D63" s="11">
        <f>2^0.5</f>
        <v>1.4142135623730951</v>
      </c>
      <c r="E63" s="14"/>
    </row>
    <row r="64" spans="1:5" x14ac:dyDescent="0.25">
      <c r="B64" t="s">
        <v>11</v>
      </c>
      <c r="C64" s="11">
        <v>3</v>
      </c>
      <c r="D64" s="11">
        <v>1</v>
      </c>
      <c r="E64" s="14"/>
    </row>
    <row r="65" spans="1:15" x14ac:dyDescent="0.25">
      <c r="C65" s="11"/>
      <c r="D65" s="11"/>
      <c r="E65" s="14"/>
    </row>
    <row r="66" spans="1:15" x14ac:dyDescent="0.25">
      <c r="B66" s="11"/>
      <c r="C66" s="11"/>
      <c r="D66" s="11"/>
      <c r="E66" s="14"/>
    </row>
    <row r="67" spans="1:15" s="1" customFormat="1" x14ac:dyDescent="0.25">
      <c r="A67" s="49" t="s">
        <v>66</v>
      </c>
      <c r="B67" s="28"/>
      <c r="C67" s="28"/>
      <c r="D67" s="28"/>
      <c r="E67" s="16"/>
      <c r="K67" s="19"/>
    </row>
    <row r="68" spans="1:15" s="1" customFormat="1" x14ac:dyDescent="0.25">
      <c r="A68" s="29" t="s">
        <v>73</v>
      </c>
      <c r="B68" s="28"/>
      <c r="C68" s="28"/>
      <c r="D68" s="28"/>
      <c r="E68" s="16"/>
      <c r="K68" s="19"/>
    </row>
    <row r="69" spans="1:15" s="1" customFormat="1" x14ac:dyDescent="0.25">
      <c r="A69" s="29" t="s">
        <v>69</v>
      </c>
      <c r="B69" s="28"/>
      <c r="C69" s="28"/>
      <c r="D69" s="28"/>
      <c r="E69" s="16"/>
      <c r="K69" s="19"/>
    </row>
    <row r="70" spans="1:15" s="1" customFormat="1" x14ac:dyDescent="0.25">
      <c r="A70" s="29" t="s">
        <v>70</v>
      </c>
      <c r="B70" s="28"/>
      <c r="C70" s="28"/>
      <c r="D70" s="28"/>
      <c r="E70" s="16"/>
      <c r="K70" s="19"/>
    </row>
    <row r="71" spans="1:15" s="1" customFormat="1" x14ac:dyDescent="0.25">
      <c r="A71" s="29" t="s">
        <v>72</v>
      </c>
      <c r="B71" s="28"/>
      <c r="C71" s="28"/>
      <c r="D71" s="28"/>
      <c r="E71" s="16"/>
      <c r="K71" s="19"/>
    </row>
    <row r="72" spans="1:15" s="1" customFormat="1" x14ac:dyDescent="0.25">
      <c r="A72" s="29" t="s">
        <v>74</v>
      </c>
      <c r="B72" s="28"/>
      <c r="C72" s="28"/>
      <c r="D72" s="28"/>
      <c r="E72" s="16"/>
      <c r="K72" s="19"/>
    </row>
    <row r="73" spans="1:15" s="1" customFormat="1" x14ac:dyDescent="0.25">
      <c r="A73" s="29" t="s">
        <v>77</v>
      </c>
      <c r="B73" s="28"/>
      <c r="C73" s="28"/>
      <c r="D73" s="28"/>
      <c r="E73" s="16"/>
      <c r="K73" s="19"/>
    </row>
    <row r="74" spans="1:15" s="1" customFormat="1" x14ac:dyDescent="0.25">
      <c r="A74" s="29" t="s">
        <v>78</v>
      </c>
      <c r="B74" s="28"/>
      <c r="C74" s="28"/>
      <c r="D74" s="28"/>
      <c r="E74" s="16"/>
      <c r="K74" s="19"/>
    </row>
    <row r="75" spans="1:15" s="1" customFormat="1" x14ac:dyDescent="0.25">
      <c r="A75" s="29" t="s">
        <v>79</v>
      </c>
      <c r="B75" s="28"/>
      <c r="C75" s="28"/>
      <c r="D75" s="28"/>
      <c r="E75" s="16"/>
      <c r="K75" s="19"/>
    </row>
    <row r="76" spans="1:15" x14ac:dyDescent="0.25">
      <c r="B76" s="11"/>
      <c r="C76" s="11"/>
      <c r="D76" s="11"/>
      <c r="E76" s="14"/>
    </row>
    <row r="77" spans="1:15" x14ac:dyDescent="0.25">
      <c r="A77" s="1" t="s">
        <v>67</v>
      </c>
      <c r="J77" s="1" t="s">
        <v>80</v>
      </c>
      <c r="K77" s="19"/>
      <c r="L77" s="1"/>
      <c r="M77" s="1"/>
      <c r="N77" s="1"/>
    </row>
    <row r="78" spans="1:15" x14ac:dyDescent="0.25">
      <c r="B78" s="51" t="s">
        <v>68</v>
      </c>
      <c r="C78" s="52"/>
      <c r="D78" s="52"/>
      <c r="E78" s="52"/>
      <c r="F78" s="52"/>
      <c r="G78" s="53"/>
      <c r="K78" s="51" t="s">
        <v>89</v>
      </c>
      <c r="L78" s="52"/>
      <c r="M78" s="52"/>
      <c r="N78" s="52"/>
      <c r="O78" s="53"/>
    </row>
    <row r="79" spans="1:15" x14ac:dyDescent="0.25">
      <c r="A79" t="s">
        <v>71</v>
      </c>
      <c r="B79" s="12">
        <v>0</v>
      </c>
      <c r="C79" s="12">
        <v>1</v>
      </c>
      <c r="D79" s="12">
        <v>2</v>
      </c>
      <c r="E79" s="12">
        <v>3</v>
      </c>
      <c r="F79" s="12">
        <v>4</v>
      </c>
      <c r="G79" s="12">
        <v>5</v>
      </c>
      <c r="H79" s="12" t="s">
        <v>8</v>
      </c>
      <c r="I79" s="13"/>
      <c r="J79" t="s">
        <v>71</v>
      </c>
      <c r="K79" s="12">
        <v>0</v>
      </c>
      <c r="L79" s="12">
        <v>1</v>
      </c>
      <c r="M79" s="12">
        <v>2</v>
      </c>
      <c r="N79" s="12">
        <v>3</v>
      </c>
      <c r="O79" s="12">
        <v>4</v>
      </c>
    </row>
    <row r="80" spans="1:15" x14ac:dyDescent="0.25">
      <c r="A80" t="s">
        <v>6</v>
      </c>
      <c r="B80" s="11">
        <f t="shared" ref="B80:G86" si="0">MAX(18-(3*($C58+B$79)),0)</f>
        <v>13.757359312880714</v>
      </c>
      <c r="C80" s="11">
        <f t="shared" si="0"/>
        <v>10.757359312880716</v>
      </c>
      <c r="D80" s="11">
        <f t="shared" si="0"/>
        <v>7.7573593128807161</v>
      </c>
      <c r="E80" s="11">
        <f t="shared" si="0"/>
        <v>4.7573593128807161</v>
      </c>
      <c r="F80" s="11">
        <f t="shared" si="0"/>
        <v>1.7573593128807161</v>
      </c>
      <c r="G80" s="11">
        <f t="shared" si="0"/>
        <v>0</v>
      </c>
      <c r="J80" t="s">
        <v>6</v>
      </c>
      <c r="K80" s="11">
        <f t="shared" ref="K80:O86" si="1">MIN(B80,$B94)</f>
        <v>6</v>
      </c>
      <c r="L80" s="11">
        <f t="shared" si="1"/>
        <v>6</v>
      </c>
      <c r="M80" s="11">
        <f t="shared" si="1"/>
        <v>6</v>
      </c>
      <c r="N80" s="11">
        <f t="shared" si="1"/>
        <v>4.7573593128807161</v>
      </c>
      <c r="O80" s="11">
        <f t="shared" si="1"/>
        <v>1.7573593128807161</v>
      </c>
    </row>
    <row r="81" spans="1:15" x14ac:dyDescent="0.25">
      <c r="A81" t="s">
        <v>7</v>
      </c>
      <c r="B81" s="11">
        <f t="shared" si="0"/>
        <v>15</v>
      </c>
      <c r="C81" s="11">
        <f t="shared" si="0"/>
        <v>12</v>
      </c>
      <c r="D81" s="11">
        <f t="shared" si="0"/>
        <v>9</v>
      </c>
      <c r="E81" s="11">
        <f t="shared" si="0"/>
        <v>6</v>
      </c>
      <c r="F81" s="11">
        <f t="shared" si="0"/>
        <v>3</v>
      </c>
      <c r="G81" s="11">
        <f t="shared" si="0"/>
        <v>0</v>
      </c>
      <c r="J81" t="s">
        <v>7</v>
      </c>
      <c r="K81" s="11">
        <f t="shared" si="1"/>
        <v>5.6306831231470191</v>
      </c>
      <c r="L81" s="11">
        <f t="shared" si="1"/>
        <v>5.6306831231470191</v>
      </c>
      <c r="M81" s="11">
        <f t="shared" si="1"/>
        <v>5.6306831231470191</v>
      </c>
      <c r="N81" s="11">
        <f t="shared" si="1"/>
        <v>5.6306831231470191</v>
      </c>
      <c r="O81" s="11">
        <f t="shared" si="1"/>
        <v>3</v>
      </c>
    </row>
    <row r="82" spans="1:15" x14ac:dyDescent="0.25">
      <c r="A82" t="s">
        <v>9</v>
      </c>
      <c r="B82" s="30">
        <f t="shared" si="0"/>
        <v>15</v>
      </c>
      <c r="C82" s="30">
        <f t="shared" si="0"/>
        <v>12</v>
      </c>
      <c r="D82" s="30">
        <f t="shared" si="0"/>
        <v>9</v>
      </c>
      <c r="E82" s="30">
        <f t="shared" si="0"/>
        <v>6</v>
      </c>
      <c r="F82" s="30">
        <f t="shared" si="0"/>
        <v>3</v>
      </c>
      <c r="G82" s="30">
        <f t="shared" si="0"/>
        <v>0</v>
      </c>
      <c r="J82" t="s">
        <v>9</v>
      </c>
      <c r="K82" s="11">
        <f t="shared" si="1"/>
        <v>9</v>
      </c>
      <c r="L82" s="11">
        <f t="shared" si="1"/>
        <v>9</v>
      </c>
      <c r="M82" s="11">
        <f t="shared" si="1"/>
        <v>9</v>
      </c>
      <c r="N82" s="11">
        <f t="shared" si="1"/>
        <v>6</v>
      </c>
      <c r="O82" s="11">
        <f t="shared" si="1"/>
        <v>3</v>
      </c>
    </row>
    <row r="83" spans="1:15" x14ac:dyDescent="0.25">
      <c r="A83" t="s">
        <v>10</v>
      </c>
      <c r="B83" s="11">
        <f t="shared" si="0"/>
        <v>13.757359312880714</v>
      </c>
      <c r="C83" s="11">
        <f t="shared" si="0"/>
        <v>10.757359312880716</v>
      </c>
      <c r="D83" s="11">
        <f t="shared" si="0"/>
        <v>7.7573593128807161</v>
      </c>
      <c r="E83" s="11">
        <f t="shared" si="0"/>
        <v>4.7573593128807161</v>
      </c>
      <c r="F83" s="11">
        <f t="shared" si="0"/>
        <v>1.7573593128807161</v>
      </c>
      <c r="G83" s="11">
        <f t="shared" si="0"/>
        <v>0</v>
      </c>
      <c r="J83" t="s">
        <v>10</v>
      </c>
      <c r="K83" s="11">
        <f t="shared" si="1"/>
        <v>12</v>
      </c>
      <c r="L83" s="11">
        <f t="shared" si="1"/>
        <v>10.757359312880716</v>
      </c>
      <c r="M83" s="11">
        <f t="shared" si="1"/>
        <v>7.7573593128807161</v>
      </c>
      <c r="N83" s="11">
        <f t="shared" si="1"/>
        <v>4.7573593128807161</v>
      </c>
      <c r="O83" s="11">
        <f t="shared" si="1"/>
        <v>1.7573593128807161</v>
      </c>
    </row>
    <row r="84" spans="1:15" x14ac:dyDescent="0.25">
      <c r="A84" t="s">
        <v>13</v>
      </c>
      <c r="B84" s="11">
        <f t="shared" si="0"/>
        <v>11.291796067500631</v>
      </c>
      <c r="C84" s="11">
        <f t="shared" si="0"/>
        <v>8.2917960675006306</v>
      </c>
      <c r="D84" s="11">
        <f t="shared" si="0"/>
        <v>5.2917960675006306</v>
      </c>
      <c r="E84" s="11">
        <f t="shared" si="0"/>
        <v>2.2917960675006306</v>
      </c>
      <c r="F84" s="11">
        <f t="shared" si="0"/>
        <v>0</v>
      </c>
      <c r="G84" s="11">
        <f t="shared" si="0"/>
        <v>0</v>
      </c>
      <c r="J84" t="s">
        <v>13</v>
      </c>
      <c r="K84" s="11">
        <f t="shared" si="1"/>
        <v>11.291796067500631</v>
      </c>
      <c r="L84" s="11">
        <f t="shared" si="1"/>
        <v>8.2917960675006306</v>
      </c>
      <c r="M84" s="11">
        <f t="shared" si="1"/>
        <v>5.2917960675006306</v>
      </c>
      <c r="N84" s="11">
        <f t="shared" si="1"/>
        <v>2.2917960675006306</v>
      </c>
      <c r="O84" s="11">
        <f t="shared" si="1"/>
        <v>0</v>
      </c>
    </row>
    <row r="85" spans="1:15" x14ac:dyDescent="0.25">
      <c r="A85" t="s">
        <v>14</v>
      </c>
      <c r="B85" s="11">
        <f t="shared" si="0"/>
        <v>12</v>
      </c>
      <c r="C85" s="11">
        <f t="shared" si="0"/>
        <v>9</v>
      </c>
      <c r="D85" s="11">
        <f t="shared" si="0"/>
        <v>6</v>
      </c>
      <c r="E85" s="11">
        <f t="shared" si="0"/>
        <v>3</v>
      </c>
      <c r="F85" s="11">
        <f t="shared" si="0"/>
        <v>0</v>
      </c>
      <c r="G85" s="11">
        <f t="shared" si="0"/>
        <v>0</v>
      </c>
      <c r="J85" t="s">
        <v>14</v>
      </c>
      <c r="K85" s="11">
        <f t="shared" si="1"/>
        <v>12</v>
      </c>
      <c r="L85" s="11">
        <f t="shared" si="1"/>
        <v>9</v>
      </c>
      <c r="M85" s="11">
        <f t="shared" si="1"/>
        <v>6</v>
      </c>
      <c r="N85" s="11">
        <f t="shared" si="1"/>
        <v>3</v>
      </c>
      <c r="O85" s="11">
        <f t="shared" si="1"/>
        <v>0</v>
      </c>
    </row>
    <row r="86" spans="1:15" x14ac:dyDescent="0.25">
      <c r="A86" t="s">
        <v>11</v>
      </c>
      <c r="B86" s="15">
        <f t="shared" si="0"/>
        <v>9</v>
      </c>
      <c r="C86" s="15">
        <f t="shared" si="0"/>
        <v>6</v>
      </c>
      <c r="D86" s="15">
        <f t="shared" si="0"/>
        <v>3</v>
      </c>
      <c r="E86" s="15">
        <f t="shared" si="0"/>
        <v>0</v>
      </c>
      <c r="F86" s="15">
        <f t="shared" si="0"/>
        <v>0</v>
      </c>
      <c r="G86" s="15">
        <f t="shared" si="0"/>
        <v>0</v>
      </c>
      <c r="J86" t="s">
        <v>11</v>
      </c>
      <c r="K86" s="11">
        <f t="shared" si="1"/>
        <v>9</v>
      </c>
      <c r="L86" s="11">
        <f t="shared" si="1"/>
        <v>6</v>
      </c>
      <c r="M86" s="11">
        <f t="shared" si="1"/>
        <v>3</v>
      </c>
      <c r="N86" s="11">
        <f t="shared" si="1"/>
        <v>0</v>
      </c>
      <c r="O86" s="11">
        <f t="shared" si="1"/>
        <v>0</v>
      </c>
    </row>
    <row r="87" spans="1:15" x14ac:dyDescent="0.25">
      <c r="A87" t="s">
        <v>15</v>
      </c>
      <c r="B87" s="14">
        <f t="shared" ref="B87:G87" si="2">SUM(B80:B86)</f>
        <v>89.806514693262059</v>
      </c>
      <c r="C87" s="14">
        <f t="shared" si="2"/>
        <v>68.806514693262059</v>
      </c>
      <c r="D87" s="14">
        <f t="shared" si="2"/>
        <v>47.806514693262059</v>
      </c>
      <c r="E87" s="14">
        <f t="shared" si="2"/>
        <v>26.806514693262063</v>
      </c>
      <c r="F87" s="14">
        <f t="shared" si="2"/>
        <v>9.5147186257614322</v>
      </c>
      <c r="G87" s="14">
        <f t="shared" si="2"/>
        <v>0</v>
      </c>
    </row>
    <row r="88" spans="1:15" x14ac:dyDescent="0.25">
      <c r="A88" t="s">
        <v>16</v>
      </c>
      <c r="C88" s="31">
        <f>(B87+C87)*(C79-B79)/2</f>
        <v>79.306514693262059</v>
      </c>
      <c r="D88" s="31">
        <f t="shared" ref="D88:G88" si="3">(C87+D87)*(D79-C79)/2</f>
        <v>58.306514693262059</v>
      </c>
      <c r="E88" s="31">
        <f t="shared" si="3"/>
        <v>37.306514693262059</v>
      </c>
      <c r="F88" s="31">
        <f t="shared" si="3"/>
        <v>18.160616659511746</v>
      </c>
      <c r="G88" s="31">
        <f t="shared" si="3"/>
        <v>4.7573593128807161</v>
      </c>
      <c r="H88" s="16">
        <f>SUM(C88:G88)</f>
        <v>197.83752005217863</v>
      </c>
    </row>
    <row r="89" spans="1:15" x14ac:dyDescent="0.25">
      <c r="A89" t="s">
        <v>17</v>
      </c>
      <c r="C89" s="11"/>
      <c r="D89" s="11"/>
      <c r="E89" s="11"/>
      <c r="F89" s="11"/>
      <c r="G89" s="11"/>
      <c r="H89" s="16">
        <f>H88/7</f>
        <v>28.262502864596946</v>
      </c>
    </row>
    <row r="91" spans="1:15" x14ac:dyDescent="0.25">
      <c r="A91" s="1" t="s">
        <v>81</v>
      </c>
      <c r="J91" s="1" t="s">
        <v>83</v>
      </c>
    </row>
    <row r="92" spans="1:15" x14ac:dyDescent="0.25">
      <c r="B92" s="51" t="s">
        <v>82</v>
      </c>
      <c r="C92" s="52"/>
      <c r="D92" s="52"/>
      <c r="E92" s="52"/>
      <c r="F92" s="52"/>
      <c r="G92" s="53"/>
      <c r="K92" s="51" t="s">
        <v>88</v>
      </c>
      <c r="L92" s="52"/>
      <c r="M92" s="52"/>
      <c r="N92" s="52"/>
      <c r="O92" s="53"/>
    </row>
    <row r="93" spans="1:15" x14ac:dyDescent="0.25">
      <c r="A93" t="s">
        <v>71</v>
      </c>
      <c r="B93" s="12">
        <v>0</v>
      </c>
      <c r="C93" s="12">
        <v>1</v>
      </c>
      <c r="D93" s="12">
        <v>2</v>
      </c>
      <c r="E93" s="12">
        <v>3</v>
      </c>
      <c r="F93" s="12">
        <v>4</v>
      </c>
      <c r="G93" s="12">
        <v>5</v>
      </c>
      <c r="H93" s="12" t="s">
        <v>8</v>
      </c>
      <c r="J93" t="s">
        <v>71</v>
      </c>
      <c r="K93" s="12">
        <v>0</v>
      </c>
      <c r="L93" s="12">
        <v>1</v>
      </c>
      <c r="M93" s="12">
        <v>2</v>
      </c>
      <c r="N93" s="12">
        <v>3</v>
      </c>
      <c r="O93" s="12">
        <v>4</v>
      </c>
    </row>
    <row r="94" spans="1:15" x14ac:dyDescent="0.25">
      <c r="A94" t="s">
        <v>6</v>
      </c>
      <c r="B94" s="14">
        <f t="shared" ref="B94:G100" si="4">MAX(18-(3*($D58+B$93)),0)</f>
        <v>6</v>
      </c>
      <c r="C94" s="14">
        <f t="shared" si="4"/>
        <v>3</v>
      </c>
      <c r="D94" s="14">
        <f t="shared" si="4"/>
        <v>0</v>
      </c>
      <c r="E94" s="14">
        <f t="shared" si="4"/>
        <v>0</v>
      </c>
      <c r="F94" s="14">
        <f t="shared" si="4"/>
        <v>0</v>
      </c>
      <c r="G94" s="14">
        <f t="shared" si="4"/>
        <v>0</v>
      </c>
      <c r="J94" t="s">
        <v>6</v>
      </c>
      <c r="K94" s="11">
        <f t="shared" ref="K94:O100" si="5">MIN($B80,B94)</f>
        <v>6</v>
      </c>
      <c r="L94" s="11">
        <f t="shared" si="5"/>
        <v>3</v>
      </c>
      <c r="M94" s="11">
        <f t="shared" si="5"/>
        <v>0</v>
      </c>
      <c r="N94" s="11">
        <f t="shared" si="5"/>
        <v>0</v>
      </c>
      <c r="O94" s="11">
        <f t="shared" si="5"/>
        <v>0</v>
      </c>
    </row>
    <row r="95" spans="1:15" x14ac:dyDescent="0.25">
      <c r="A95" t="s">
        <v>7</v>
      </c>
      <c r="B95" s="14">
        <f t="shared" si="4"/>
        <v>5.6306831231470191</v>
      </c>
      <c r="C95" s="14">
        <f t="shared" si="4"/>
        <v>2.6306831231470191</v>
      </c>
      <c r="D95" s="14">
        <f t="shared" si="4"/>
        <v>0</v>
      </c>
      <c r="E95" s="14">
        <f t="shared" si="4"/>
        <v>0</v>
      </c>
      <c r="F95" s="14">
        <f t="shared" si="4"/>
        <v>0</v>
      </c>
      <c r="G95" s="14">
        <f t="shared" si="4"/>
        <v>0</v>
      </c>
      <c r="J95" t="s">
        <v>7</v>
      </c>
      <c r="K95" s="11">
        <f t="shared" si="5"/>
        <v>5.6306831231470191</v>
      </c>
      <c r="L95" s="11">
        <f t="shared" si="5"/>
        <v>2.6306831231470191</v>
      </c>
      <c r="M95" s="11">
        <f t="shared" si="5"/>
        <v>0</v>
      </c>
      <c r="N95" s="11">
        <f t="shared" si="5"/>
        <v>0</v>
      </c>
      <c r="O95" s="11">
        <f t="shared" si="5"/>
        <v>0</v>
      </c>
    </row>
    <row r="96" spans="1:15" x14ac:dyDescent="0.25">
      <c r="A96" t="s">
        <v>9</v>
      </c>
      <c r="B96" s="14">
        <f t="shared" si="4"/>
        <v>9</v>
      </c>
      <c r="C96" s="14">
        <f t="shared" si="4"/>
        <v>6</v>
      </c>
      <c r="D96" s="14">
        <f t="shared" si="4"/>
        <v>3</v>
      </c>
      <c r="E96" s="14">
        <f t="shared" si="4"/>
        <v>0</v>
      </c>
      <c r="F96" s="14">
        <f t="shared" si="4"/>
        <v>0</v>
      </c>
      <c r="G96" s="14">
        <f t="shared" si="4"/>
        <v>0</v>
      </c>
      <c r="J96" t="s">
        <v>9</v>
      </c>
      <c r="K96" s="11">
        <f t="shared" si="5"/>
        <v>9</v>
      </c>
      <c r="L96" s="11">
        <f t="shared" si="5"/>
        <v>6</v>
      </c>
      <c r="M96" s="11">
        <f t="shared" si="5"/>
        <v>3</v>
      </c>
      <c r="N96" s="11">
        <f t="shared" si="5"/>
        <v>0</v>
      </c>
      <c r="O96" s="11">
        <f t="shared" si="5"/>
        <v>0</v>
      </c>
    </row>
    <row r="97" spans="1:22" x14ac:dyDescent="0.25">
      <c r="A97" t="s">
        <v>10</v>
      </c>
      <c r="B97" s="14">
        <f t="shared" si="4"/>
        <v>12</v>
      </c>
      <c r="C97" s="14">
        <f t="shared" si="4"/>
        <v>9</v>
      </c>
      <c r="D97" s="14">
        <f t="shared" si="4"/>
        <v>6</v>
      </c>
      <c r="E97" s="14">
        <f t="shared" si="4"/>
        <v>3</v>
      </c>
      <c r="F97" s="14">
        <f t="shared" si="4"/>
        <v>0</v>
      </c>
      <c r="G97" s="14">
        <f t="shared" si="4"/>
        <v>0</v>
      </c>
      <c r="J97" t="s">
        <v>10</v>
      </c>
      <c r="K97" s="11">
        <f t="shared" si="5"/>
        <v>12</v>
      </c>
      <c r="L97" s="11">
        <f t="shared" si="5"/>
        <v>9</v>
      </c>
      <c r="M97" s="11">
        <f t="shared" si="5"/>
        <v>6</v>
      </c>
      <c r="N97" s="11">
        <f t="shared" si="5"/>
        <v>3</v>
      </c>
      <c r="O97" s="11">
        <f t="shared" si="5"/>
        <v>0</v>
      </c>
    </row>
    <row r="98" spans="1:22" x14ac:dyDescent="0.25">
      <c r="A98" t="s">
        <v>13</v>
      </c>
      <c r="B98" s="14">
        <f t="shared" si="4"/>
        <v>15</v>
      </c>
      <c r="C98" s="14">
        <f t="shared" si="4"/>
        <v>12</v>
      </c>
      <c r="D98" s="14">
        <f t="shared" si="4"/>
        <v>9</v>
      </c>
      <c r="E98" s="14">
        <f t="shared" si="4"/>
        <v>6</v>
      </c>
      <c r="F98" s="14">
        <f t="shared" si="4"/>
        <v>3</v>
      </c>
      <c r="G98" s="14">
        <f t="shared" si="4"/>
        <v>0</v>
      </c>
      <c r="J98" t="s">
        <v>13</v>
      </c>
      <c r="K98" s="11">
        <f t="shared" si="5"/>
        <v>11.291796067500631</v>
      </c>
      <c r="L98" s="11">
        <f t="shared" si="5"/>
        <v>11.291796067500631</v>
      </c>
      <c r="M98" s="11">
        <f t="shared" si="5"/>
        <v>9</v>
      </c>
      <c r="N98" s="11">
        <f t="shared" si="5"/>
        <v>6</v>
      </c>
      <c r="O98" s="11">
        <f t="shared" si="5"/>
        <v>3</v>
      </c>
    </row>
    <row r="99" spans="1:22" x14ac:dyDescent="0.25">
      <c r="A99" t="s">
        <v>14</v>
      </c>
      <c r="B99" s="14">
        <f t="shared" si="4"/>
        <v>13.757359312880714</v>
      </c>
      <c r="C99" s="14">
        <f t="shared" si="4"/>
        <v>10.757359312880716</v>
      </c>
      <c r="D99" s="14">
        <f t="shared" si="4"/>
        <v>7.7573593128807161</v>
      </c>
      <c r="E99" s="14">
        <f t="shared" si="4"/>
        <v>4.7573593128807161</v>
      </c>
      <c r="F99" s="14">
        <f t="shared" si="4"/>
        <v>1.7573593128807161</v>
      </c>
      <c r="G99" s="14">
        <f t="shared" si="4"/>
        <v>0</v>
      </c>
      <c r="J99" t="s">
        <v>14</v>
      </c>
      <c r="K99" s="11">
        <f t="shared" si="5"/>
        <v>12</v>
      </c>
      <c r="L99" s="11">
        <f t="shared" si="5"/>
        <v>10.757359312880716</v>
      </c>
      <c r="M99" s="11">
        <f t="shared" si="5"/>
        <v>7.7573593128807161</v>
      </c>
      <c r="N99" s="11">
        <f t="shared" si="5"/>
        <v>4.7573593128807161</v>
      </c>
      <c r="O99" s="11">
        <f t="shared" si="5"/>
        <v>1.7573593128807161</v>
      </c>
    </row>
    <row r="100" spans="1:22" x14ac:dyDescent="0.25">
      <c r="A100" t="s">
        <v>11</v>
      </c>
      <c r="B100" s="17">
        <f t="shared" si="4"/>
        <v>15</v>
      </c>
      <c r="C100" s="17">
        <f t="shared" si="4"/>
        <v>12</v>
      </c>
      <c r="D100" s="17">
        <f t="shared" si="4"/>
        <v>9</v>
      </c>
      <c r="E100" s="17">
        <f t="shared" si="4"/>
        <v>6</v>
      </c>
      <c r="F100" s="17">
        <f t="shared" si="4"/>
        <v>3</v>
      </c>
      <c r="G100" s="17">
        <f t="shared" si="4"/>
        <v>0</v>
      </c>
      <c r="J100" t="s">
        <v>11</v>
      </c>
      <c r="K100" s="11">
        <f t="shared" si="5"/>
        <v>9</v>
      </c>
      <c r="L100" s="11">
        <f t="shared" si="5"/>
        <v>9</v>
      </c>
      <c r="M100" s="11">
        <f t="shared" si="5"/>
        <v>9</v>
      </c>
      <c r="N100" s="11">
        <f t="shared" si="5"/>
        <v>6</v>
      </c>
      <c r="O100" s="11">
        <f t="shared" si="5"/>
        <v>3</v>
      </c>
    </row>
    <row r="101" spans="1:22" x14ac:dyDescent="0.25">
      <c r="A101" t="s">
        <v>15</v>
      </c>
      <c r="B101" s="14">
        <f t="shared" ref="B101" si="6">SUM(B94:B100)</f>
        <v>76.388042436027746</v>
      </c>
      <c r="C101" s="14">
        <f t="shared" ref="C101" si="7">SUM(C94:C100)</f>
        <v>55.388042436027739</v>
      </c>
      <c r="D101" s="14">
        <f t="shared" ref="D101" si="8">SUM(D94:D100)</f>
        <v>34.757359312880716</v>
      </c>
      <c r="E101" s="14">
        <f t="shared" ref="E101" si="9">SUM(E94:E100)</f>
        <v>19.757359312880716</v>
      </c>
      <c r="F101" s="14">
        <f t="shared" ref="F101" si="10">SUM(F94:F100)</f>
        <v>7.7573593128807161</v>
      </c>
      <c r="G101" s="14">
        <f t="shared" ref="G101" si="11">SUM(G94:G100)</f>
        <v>0</v>
      </c>
    </row>
    <row r="102" spans="1:22" x14ac:dyDescent="0.25">
      <c r="A102" t="s">
        <v>16</v>
      </c>
      <c r="C102" s="11">
        <f>(B101+C101)*(C93-B93)/2</f>
        <v>65.888042436027746</v>
      </c>
      <c r="D102" s="11">
        <f t="shared" ref="D102:G102" si="12">(C101+D101)*(D93-C93)/2</f>
        <v>45.072700874454227</v>
      </c>
      <c r="E102" s="11">
        <f t="shared" si="12"/>
        <v>27.257359312880716</v>
      </c>
      <c r="F102" s="11">
        <f t="shared" si="12"/>
        <v>13.757359312880716</v>
      </c>
      <c r="G102" s="11">
        <f t="shared" si="12"/>
        <v>3.8786796564403581</v>
      </c>
      <c r="H102" s="16">
        <f>SUM(C102:G102)</f>
        <v>155.85414159268376</v>
      </c>
    </row>
    <row r="103" spans="1:22" x14ac:dyDescent="0.25">
      <c r="A103" t="s">
        <v>17</v>
      </c>
      <c r="C103" s="11"/>
      <c r="D103" s="11"/>
      <c r="E103" s="11"/>
      <c r="F103" s="11"/>
      <c r="G103" s="11"/>
      <c r="H103" s="16">
        <f>H102/7</f>
        <v>22.264877370383395</v>
      </c>
    </row>
    <row r="104" spans="1:22" x14ac:dyDescent="0.25">
      <c r="C104" s="11"/>
      <c r="D104" s="11"/>
      <c r="E104" s="11"/>
      <c r="F104" s="11"/>
      <c r="G104" s="11"/>
      <c r="H104" s="16"/>
    </row>
    <row r="105" spans="1:22" x14ac:dyDescent="0.25">
      <c r="A105" t="s">
        <v>90</v>
      </c>
      <c r="C105" s="11"/>
      <c r="D105" s="11"/>
      <c r="E105" s="11"/>
      <c r="F105" s="11"/>
      <c r="G105" s="11"/>
      <c r="H105" s="16"/>
    </row>
    <row r="106" spans="1:22" x14ac:dyDescent="0.25">
      <c r="A106" t="s">
        <v>91</v>
      </c>
      <c r="C106" s="11"/>
      <c r="D106" s="11"/>
      <c r="E106" s="11"/>
      <c r="F106" s="11"/>
      <c r="G106" s="11"/>
      <c r="H106" s="16"/>
    </row>
    <row r="107" spans="1:22" x14ac:dyDescent="0.25">
      <c r="A107" t="s">
        <v>92</v>
      </c>
      <c r="C107" s="11"/>
      <c r="D107" s="11"/>
      <c r="E107" s="11"/>
      <c r="F107" s="11"/>
      <c r="G107" s="11"/>
      <c r="H107" s="16"/>
    </row>
    <row r="108" spans="1:22" x14ac:dyDescent="0.25">
      <c r="A108" t="s">
        <v>93</v>
      </c>
      <c r="C108" s="11"/>
      <c r="D108" s="11"/>
      <c r="E108" s="11"/>
      <c r="F108" s="11"/>
      <c r="G108" s="11"/>
      <c r="H108" s="16"/>
    </row>
    <row r="110" spans="1:22" x14ac:dyDescent="0.25">
      <c r="A110" s="1" t="s">
        <v>84</v>
      </c>
      <c r="J110" s="1"/>
      <c r="L110" s="5"/>
      <c r="T110" s="1"/>
    </row>
    <row r="111" spans="1:22" x14ac:dyDescent="0.25">
      <c r="B111" s="51" t="s">
        <v>86</v>
      </c>
      <c r="C111" s="52"/>
      <c r="D111" s="52"/>
      <c r="E111" s="52"/>
      <c r="F111" s="52"/>
      <c r="G111" s="53"/>
      <c r="L111" s="20"/>
      <c r="M111" s="20"/>
      <c r="N111" s="20"/>
      <c r="U111" s="5"/>
      <c r="V111" s="5"/>
    </row>
    <row r="112" spans="1:22" x14ac:dyDescent="0.25">
      <c r="A112" t="s">
        <v>71</v>
      </c>
      <c r="B112" s="12">
        <v>0</v>
      </c>
      <c r="C112" s="12">
        <v>1</v>
      </c>
      <c r="D112" s="12">
        <v>2</v>
      </c>
      <c r="E112" s="12">
        <v>3</v>
      </c>
      <c r="F112" s="12">
        <v>4</v>
      </c>
      <c r="G112" s="12">
        <v>5</v>
      </c>
      <c r="H112" s="12" t="s">
        <v>8</v>
      </c>
      <c r="K112" s="21"/>
      <c r="L112" s="12"/>
      <c r="M112" s="12"/>
      <c r="N112" s="12"/>
      <c r="U112" s="24"/>
      <c r="V112" s="26"/>
    </row>
    <row r="113" spans="1:27" x14ac:dyDescent="0.25">
      <c r="A113" t="s">
        <v>6</v>
      </c>
      <c r="B113" s="34">
        <f t="shared" ref="B113:G119" si="13">IF(B80+$B94&gt;0,B80-(($B94/(B80+$B94))*(K80/2)),0)</f>
        <v>12.84630638748977</v>
      </c>
      <c r="C113" s="34">
        <f t="shared" si="13"/>
        <v>9.6832043900245761</v>
      </c>
      <c r="D113" s="34">
        <f t="shared" si="13"/>
        <v>6.4489686842266405</v>
      </c>
      <c r="E113" s="34">
        <f t="shared" si="13"/>
        <v>3.4306324161084798</v>
      </c>
      <c r="F113" s="34">
        <f t="shared" si="13"/>
        <v>1.0777365538977564</v>
      </c>
      <c r="G113" s="34">
        <f t="shared" si="13"/>
        <v>0</v>
      </c>
      <c r="K113" s="11"/>
      <c r="L113" s="11"/>
      <c r="M113" s="14"/>
      <c r="N113" s="14"/>
      <c r="U113" s="25"/>
      <c r="V113" s="6"/>
    </row>
    <row r="114" spans="1:27" x14ac:dyDescent="0.25">
      <c r="A114" t="s">
        <v>7</v>
      </c>
      <c r="B114" s="34">
        <f t="shared" si="13"/>
        <v>14.23161554457397</v>
      </c>
      <c r="C114" s="34">
        <f t="shared" si="13"/>
        <v>11.100868859934637</v>
      </c>
      <c r="D114" s="34">
        <f t="shared" si="13"/>
        <v>7.9165033455227656</v>
      </c>
      <c r="E114" s="34">
        <f t="shared" si="13"/>
        <v>4.6370279330284916</v>
      </c>
      <c r="F114" s="34">
        <f t="shared" si="13"/>
        <v>2.0213955762008275</v>
      </c>
      <c r="G114" s="34">
        <f t="shared" si="13"/>
        <v>0</v>
      </c>
      <c r="K114" s="11"/>
      <c r="L114" s="11"/>
      <c r="T114" s="1"/>
      <c r="U114" s="25"/>
      <c r="V114" s="6"/>
    </row>
    <row r="115" spans="1:27" x14ac:dyDescent="0.25">
      <c r="A115" t="s">
        <v>9</v>
      </c>
      <c r="B115" s="34">
        <f t="shared" si="13"/>
        <v>13.3125</v>
      </c>
      <c r="C115" s="34">
        <f t="shared" si="13"/>
        <v>10.071428571428571</v>
      </c>
      <c r="D115" s="34">
        <f t="shared" si="13"/>
        <v>6.75</v>
      </c>
      <c r="E115" s="34">
        <f t="shared" si="13"/>
        <v>4.2</v>
      </c>
      <c r="F115" s="34">
        <f t="shared" si="13"/>
        <v>1.875</v>
      </c>
      <c r="G115" s="34">
        <f t="shared" si="13"/>
        <v>0</v>
      </c>
      <c r="K115" s="11"/>
      <c r="L115" s="11"/>
      <c r="U115" s="27"/>
      <c r="V115" s="7"/>
      <c r="W115" s="5"/>
      <c r="Y115" s="5"/>
      <c r="Z115" s="5"/>
      <c r="AA115" s="5"/>
    </row>
    <row r="116" spans="1:27" x14ac:dyDescent="0.25">
      <c r="A116" t="s">
        <v>10</v>
      </c>
      <c r="B116" s="34">
        <f t="shared" si="13"/>
        <v>10.962041705768936</v>
      </c>
      <c r="C116" s="34">
        <f t="shared" si="13"/>
        <v>7.9211710280320364</v>
      </c>
      <c r="D116" s="34">
        <f t="shared" si="13"/>
        <v>5.4015710144444942</v>
      </c>
      <c r="E116" s="34">
        <f t="shared" si="13"/>
        <v>3.0539790043052752</v>
      </c>
      <c r="F116" s="34">
        <f t="shared" si="13"/>
        <v>0.99092182749701796</v>
      </c>
      <c r="G116" s="34">
        <f t="shared" si="13"/>
        <v>0</v>
      </c>
      <c r="K116" s="11"/>
      <c r="L116" s="11"/>
      <c r="U116" s="25"/>
      <c r="V116" s="6"/>
      <c r="Z116" s="11"/>
      <c r="AA116" s="11"/>
    </row>
    <row r="117" spans="1:27" x14ac:dyDescent="0.25">
      <c r="A117" t="s">
        <v>13</v>
      </c>
      <c r="B117" s="34">
        <f t="shared" si="13"/>
        <v>8.0706973533303028</v>
      </c>
      <c r="C117" s="34">
        <f t="shared" si="13"/>
        <v>5.6218229007242311</v>
      </c>
      <c r="D117" s="34">
        <f t="shared" si="13"/>
        <v>3.3359085563985529</v>
      </c>
      <c r="E117" s="34">
        <f t="shared" si="13"/>
        <v>1.2977714769284632</v>
      </c>
      <c r="F117" s="34">
        <f t="shared" si="13"/>
        <v>0</v>
      </c>
      <c r="G117" s="34">
        <f t="shared" si="13"/>
        <v>0</v>
      </c>
      <c r="K117" s="11"/>
      <c r="L117" s="11"/>
      <c r="U117" s="25"/>
      <c r="V117" s="6"/>
      <c r="Z117" s="11"/>
      <c r="AA117" s="11"/>
    </row>
    <row r="118" spans="1:27" x14ac:dyDescent="0.25">
      <c r="A118" t="s">
        <v>14</v>
      </c>
      <c r="B118" s="34">
        <f t="shared" si="13"/>
        <v>8.7953176071117785</v>
      </c>
      <c r="C118" s="34">
        <f t="shared" si="13"/>
        <v>6.2796440897726171</v>
      </c>
      <c r="D118" s="34">
        <f t="shared" si="13"/>
        <v>3.911052925390945</v>
      </c>
      <c r="E118" s="34">
        <f t="shared" si="13"/>
        <v>1.7685387307140352</v>
      </c>
      <c r="F118" s="34">
        <f t="shared" si="13"/>
        <v>0</v>
      </c>
      <c r="G118" s="34">
        <f t="shared" si="13"/>
        <v>0</v>
      </c>
      <c r="K118" s="11"/>
      <c r="L118" s="11"/>
      <c r="U118" s="25"/>
      <c r="V118" s="6"/>
      <c r="Z118" s="11"/>
      <c r="AA118" s="11"/>
    </row>
    <row r="119" spans="1:27" x14ac:dyDescent="0.25">
      <c r="A119" t="s">
        <v>11</v>
      </c>
      <c r="B119" s="35">
        <f t="shared" si="13"/>
        <v>6.1875</v>
      </c>
      <c r="C119" s="35">
        <f t="shared" si="13"/>
        <v>3.8571428571428572</v>
      </c>
      <c r="D119" s="35">
        <f t="shared" si="13"/>
        <v>1.75</v>
      </c>
      <c r="E119" s="35">
        <f t="shared" si="13"/>
        <v>0</v>
      </c>
      <c r="F119" s="35">
        <f t="shared" si="13"/>
        <v>0</v>
      </c>
      <c r="G119" s="35">
        <f t="shared" si="13"/>
        <v>0</v>
      </c>
      <c r="K119" s="11"/>
      <c r="L119" s="11"/>
      <c r="U119" s="25"/>
      <c r="V119" s="6"/>
      <c r="Z119" s="11"/>
      <c r="AA119" s="11"/>
    </row>
    <row r="120" spans="1:27" x14ac:dyDescent="0.25">
      <c r="A120" t="s">
        <v>15</v>
      </c>
      <c r="B120" s="14">
        <f t="shared" ref="B120" si="14">SUM(B113:B119)</f>
        <v>74.405978598274757</v>
      </c>
      <c r="C120" s="14">
        <f t="shared" ref="C120" si="15">SUM(C113:C119)</f>
        <v>54.535282697059522</v>
      </c>
      <c r="D120" s="14">
        <f t="shared" ref="D120" si="16">SUM(D113:D119)</f>
        <v>35.514004525983395</v>
      </c>
      <c r="E120" s="14">
        <f t="shared" ref="E120" si="17">SUM(E113:E119)</f>
        <v>18.387949561084746</v>
      </c>
      <c r="F120" s="14">
        <f t="shared" ref="F120" si="18">SUM(F113:F119)</f>
        <v>5.9650539575956012</v>
      </c>
      <c r="G120" s="14">
        <f t="shared" ref="G120" si="19">SUM(G113:G119)</f>
        <v>0</v>
      </c>
      <c r="L120" s="5"/>
      <c r="U120" s="25"/>
      <c r="V120" s="6"/>
      <c r="Z120" s="11"/>
      <c r="AA120" s="11"/>
    </row>
    <row r="121" spans="1:27" x14ac:dyDescent="0.25">
      <c r="A121" t="s">
        <v>16</v>
      </c>
      <c r="C121" s="11">
        <f>(B120+C120)*(C112-B112)/2</f>
        <v>64.470630647667136</v>
      </c>
      <c r="D121" s="11">
        <f t="shared" ref="D121:G121" si="20">(C120+D120)*(D112-C112)/2</f>
        <v>45.024643611521455</v>
      </c>
      <c r="E121" s="11">
        <f t="shared" si="20"/>
        <v>26.950977043534071</v>
      </c>
      <c r="F121" s="11">
        <f t="shared" si="20"/>
        <v>12.176501759340173</v>
      </c>
      <c r="G121" s="11">
        <f t="shared" si="20"/>
        <v>2.9825269787978006</v>
      </c>
      <c r="H121" s="16">
        <f>SUM(C121:G121)</f>
        <v>151.60528004086063</v>
      </c>
      <c r="U121" s="25"/>
      <c r="V121" s="6"/>
      <c r="Z121" s="11"/>
      <c r="AA121" s="11"/>
    </row>
    <row r="122" spans="1:27" x14ac:dyDescent="0.25">
      <c r="A122" t="s">
        <v>17</v>
      </c>
      <c r="C122" s="11"/>
      <c r="D122" s="11"/>
      <c r="E122" s="11"/>
      <c r="F122" s="11"/>
      <c r="G122" s="11"/>
      <c r="H122" s="16">
        <f>H121/7</f>
        <v>21.657897148694378</v>
      </c>
      <c r="U122" s="25"/>
      <c r="V122" s="6"/>
      <c r="Z122" s="11"/>
      <c r="AA122" s="11"/>
    </row>
    <row r="123" spans="1:27" x14ac:dyDescent="0.25">
      <c r="U123" s="25"/>
      <c r="V123" s="6"/>
      <c r="Y123" s="5"/>
      <c r="Z123" s="5"/>
      <c r="AA123" s="5"/>
    </row>
    <row r="124" spans="1:27" x14ac:dyDescent="0.25">
      <c r="A124" s="1" t="s">
        <v>85</v>
      </c>
      <c r="J124" s="1"/>
      <c r="T124" s="1"/>
      <c r="U124" s="25"/>
      <c r="V124" s="6"/>
    </row>
    <row r="125" spans="1:27" x14ac:dyDescent="0.25">
      <c r="B125" s="51" t="s">
        <v>87</v>
      </c>
      <c r="C125" s="52"/>
      <c r="D125" s="52"/>
      <c r="E125" s="52"/>
      <c r="F125" s="52"/>
      <c r="G125" s="53"/>
      <c r="U125" s="5"/>
      <c r="V125" s="5"/>
    </row>
    <row r="126" spans="1:27" x14ac:dyDescent="0.25">
      <c r="A126" t="s">
        <v>71</v>
      </c>
      <c r="B126" s="12">
        <v>0</v>
      </c>
      <c r="C126" s="12">
        <v>1</v>
      </c>
      <c r="D126" s="12">
        <v>2</v>
      </c>
      <c r="E126" s="12">
        <v>3</v>
      </c>
      <c r="F126" s="12">
        <v>4</v>
      </c>
      <c r="G126" s="12">
        <v>5</v>
      </c>
      <c r="H126" s="12" t="s">
        <v>8</v>
      </c>
      <c r="L126" s="5"/>
      <c r="U126" s="25"/>
      <c r="V126" s="6"/>
    </row>
    <row r="127" spans="1:27" x14ac:dyDescent="0.25">
      <c r="A127" t="s">
        <v>6</v>
      </c>
      <c r="B127" s="34">
        <f t="shared" ref="B127:G133" si="21">IF($B80+B94&gt;0,B94-(($B80/(B94+$B80))*(K94/2)),0)</f>
        <v>3.911052925390945</v>
      </c>
      <c r="C127" s="34">
        <f t="shared" si="21"/>
        <v>1.7685387307140352</v>
      </c>
      <c r="D127" s="34">
        <f t="shared" si="21"/>
        <v>0</v>
      </c>
      <c r="E127" s="34">
        <f t="shared" si="21"/>
        <v>0</v>
      </c>
      <c r="F127" s="34">
        <f t="shared" si="21"/>
        <v>0</v>
      </c>
      <c r="G127" s="34">
        <f t="shared" si="21"/>
        <v>0</v>
      </c>
      <c r="K127" s="11"/>
      <c r="L127" s="11"/>
    </row>
    <row r="128" spans="1:27" x14ac:dyDescent="0.25">
      <c r="A128" t="s">
        <v>7</v>
      </c>
      <c r="B128" s="34">
        <f t="shared" si="21"/>
        <v>3.5837260169995409</v>
      </c>
      <c r="C128" s="34">
        <f t="shared" si="21"/>
        <v>1.5116043395405401</v>
      </c>
      <c r="D128" s="34">
        <f t="shared" si="21"/>
        <v>0</v>
      </c>
      <c r="E128" s="34">
        <f t="shared" si="21"/>
        <v>0</v>
      </c>
      <c r="F128" s="34">
        <f t="shared" si="21"/>
        <v>0</v>
      </c>
      <c r="G128" s="34">
        <f t="shared" si="21"/>
        <v>0</v>
      </c>
      <c r="K128" s="11"/>
      <c r="L128" s="11"/>
      <c r="T128" s="1"/>
    </row>
    <row r="129" spans="1:23" x14ac:dyDescent="0.25">
      <c r="A129" t="s">
        <v>9</v>
      </c>
      <c r="B129" s="34">
        <f t="shared" si="21"/>
        <v>6.1875</v>
      </c>
      <c r="C129" s="34">
        <f t="shared" si="21"/>
        <v>3.8571428571428572</v>
      </c>
      <c r="D129" s="34">
        <f t="shared" si="21"/>
        <v>1.75</v>
      </c>
      <c r="E129" s="34">
        <f t="shared" si="21"/>
        <v>0</v>
      </c>
      <c r="F129" s="34">
        <f t="shared" si="21"/>
        <v>0</v>
      </c>
      <c r="G129" s="34">
        <f t="shared" si="21"/>
        <v>0</v>
      </c>
      <c r="K129" s="11"/>
      <c r="L129" s="11"/>
      <c r="U129" s="5"/>
      <c r="V129" s="5"/>
      <c r="W129" s="5"/>
    </row>
    <row r="130" spans="1:23" x14ac:dyDescent="0.25">
      <c r="A130" t="s">
        <v>10</v>
      </c>
      <c r="B130" s="34">
        <f t="shared" si="21"/>
        <v>8.7953176071117785</v>
      </c>
      <c r="C130" s="34">
        <f t="shared" si="21"/>
        <v>6.2796440897726171</v>
      </c>
      <c r="D130" s="34">
        <f t="shared" si="21"/>
        <v>3.911052925390945</v>
      </c>
      <c r="E130" s="34">
        <f t="shared" si="21"/>
        <v>1.7685387307140352</v>
      </c>
      <c r="F130" s="34">
        <f t="shared" si="21"/>
        <v>0</v>
      </c>
      <c r="G130" s="34">
        <f t="shared" si="21"/>
        <v>0</v>
      </c>
      <c r="K130" s="11"/>
      <c r="L130" s="11"/>
    </row>
    <row r="131" spans="1:23" x14ac:dyDescent="0.25">
      <c r="A131" t="s">
        <v>13</v>
      </c>
      <c r="B131" s="34">
        <f t="shared" si="21"/>
        <v>12.575200680420011</v>
      </c>
      <c r="C131" s="34">
        <f t="shared" si="21"/>
        <v>9.2628847929865792</v>
      </c>
      <c r="D131" s="34">
        <f t="shared" si="21"/>
        <v>6.4958804960032523</v>
      </c>
      <c r="E131" s="34">
        <f t="shared" si="21"/>
        <v>4.0409560655084533</v>
      </c>
      <c r="F131" s="34">
        <f t="shared" si="21"/>
        <v>1.814865953778402</v>
      </c>
      <c r="G131" s="34">
        <f t="shared" si="21"/>
        <v>0</v>
      </c>
      <c r="K131" s="11"/>
      <c r="L131" s="11"/>
    </row>
    <row r="132" spans="1:23" x14ac:dyDescent="0.25">
      <c r="A132" t="s">
        <v>14</v>
      </c>
      <c r="B132" s="34">
        <f t="shared" si="21"/>
        <v>10.962041705768936</v>
      </c>
      <c r="C132" s="34">
        <f t="shared" si="21"/>
        <v>7.9211710280320364</v>
      </c>
      <c r="D132" s="34">
        <f t="shared" si="21"/>
        <v>5.4015710144444942</v>
      </c>
      <c r="E132" s="34">
        <f t="shared" si="21"/>
        <v>3.0539790043052752</v>
      </c>
      <c r="F132" s="34">
        <f t="shared" si="21"/>
        <v>0.99092182749701796</v>
      </c>
      <c r="G132" s="34">
        <f t="shared" si="21"/>
        <v>0</v>
      </c>
      <c r="K132" s="11"/>
      <c r="L132" s="11"/>
    </row>
    <row r="133" spans="1:23" x14ac:dyDescent="0.25">
      <c r="A133" t="s">
        <v>11</v>
      </c>
      <c r="B133" s="35">
        <f t="shared" si="21"/>
        <v>13.3125</v>
      </c>
      <c r="C133" s="35">
        <f t="shared" si="21"/>
        <v>10.071428571428571</v>
      </c>
      <c r="D133" s="35">
        <f t="shared" si="21"/>
        <v>6.75</v>
      </c>
      <c r="E133" s="35">
        <f t="shared" si="21"/>
        <v>4.2</v>
      </c>
      <c r="F133" s="35">
        <f t="shared" si="21"/>
        <v>1.875</v>
      </c>
      <c r="G133" s="35">
        <f t="shared" si="21"/>
        <v>0</v>
      </c>
      <c r="K133" s="11"/>
      <c r="L133" s="11"/>
    </row>
    <row r="134" spans="1:23" x14ac:dyDescent="0.25">
      <c r="A134" t="s">
        <v>15</v>
      </c>
      <c r="B134" s="14">
        <f t="shared" ref="B134" si="22">SUM(B127:B133)</f>
        <v>59.327338935691216</v>
      </c>
      <c r="C134" s="14">
        <f t="shared" ref="C134" si="23">SUM(C127:C133)</f>
        <v>40.672414409617232</v>
      </c>
      <c r="D134" s="14">
        <f t="shared" ref="D134" si="24">SUM(D127:D133)</f>
        <v>24.308504435838692</v>
      </c>
      <c r="E134" s="14">
        <f t="shared" ref="E134" si="25">SUM(E127:E133)</f>
        <v>13.063473800527763</v>
      </c>
      <c r="F134" s="14">
        <f t="shared" ref="F134" si="26">SUM(F127:F133)</f>
        <v>4.6807877812754199</v>
      </c>
      <c r="G134" s="14">
        <f t="shared" ref="G134" si="27">SUM(G127:G133)</f>
        <v>0</v>
      </c>
    </row>
    <row r="135" spans="1:23" x14ac:dyDescent="0.25">
      <c r="A135" t="s">
        <v>16</v>
      </c>
      <c r="C135" s="11">
        <f>(B134+C134)*(C126-B126)/2</f>
        <v>49.999876672654224</v>
      </c>
      <c r="D135" s="11">
        <f t="shared" ref="D135:G135" si="28">(C134+D134)*(D126-C126)/2</f>
        <v>32.490459422727966</v>
      </c>
      <c r="E135" s="11">
        <f t="shared" si="28"/>
        <v>18.68598911818323</v>
      </c>
      <c r="F135" s="11">
        <f t="shared" si="28"/>
        <v>8.8721307909015916</v>
      </c>
      <c r="G135" s="11">
        <f t="shared" si="28"/>
        <v>2.34039389063771</v>
      </c>
      <c r="H135" s="16">
        <f>SUM(C135:G135)</f>
        <v>112.38884989510473</v>
      </c>
    </row>
    <row r="136" spans="1:23" x14ac:dyDescent="0.25">
      <c r="A136" t="s">
        <v>17</v>
      </c>
      <c r="C136" s="11"/>
      <c r="D136" s="11"/>
      <c r="E136" s="11"/>
      <c r="F136" s="11"/>
      <c r="G136" s="11"/>
      <c r="H136" s="16">
        <f>H135/7</f>
        <v>16.055549985014959</v>
      </c>
    </row>
    <row r="138" spans="1:23" s="1" customFormat="1" x14ac:dyDescent="0.25">
      <c r="A138" s="1" t="s">
        <v>18</v>
      </c>
      <c r="E138" s="32">
        <f>H122</f>
        <v>21.657897148694378</v>
      </c>
      <c r="F138" s="33" t="s">
        <v>12</v>
      </c>
      <c r="G138" s="32">
        <f>H136</f>
        <v>16.055549985014959</v>
      </c>
      <c r="H138" s="16">
        <f>H122+H136</f>
        <v>37.713447133709337</v>
      </c>
      <c r="K138" s="19"/>
    </row>
    <row r="139" spans="1:23" x14ac:dyDescent="0.25">
      <c r="A139" s="1" t="s">
        <v>19</v>
      </c>
      <c r="E139" s="14">
        <f>H138</f>
        <v>37.713447133709337</v>
      </c>
      <c r="F139" s="8" t="s">
        <v>20</v>
      </c>
      <c r="G139" s="14">
        <f>H103</f>
        <v>22.264877370383395</v>
      </c>
      <c r="H139" s="16">
        <f>H138-H103</f>
        <v>15.448569763325942</v>
      </c>
    </row>
    <row r="140" spans="1:23" x14ac:dyDescent="0.25">
      <c r="A140" s="1" t="s">
        <v>21</v>
      </c>
      <c r="E140" s="14">
        <f>H138</f>
        <v>37.713447133709337</v>
      </c>
      <c r="F140" s="8" t="s">
        <v>20</v>
      </c>
      <c r="G140" s="14">
        <f>H89</f>
        <v>28.262502864596946</v>
      </c>
      <c r="H140" s="16">
        <f>H138-H89</f>
        <v>9.4509442691123908</v>
      </c>
    </row>
    <row r="141" spans="1:23" x14ac:dyDescent="0.25">
      <c r="A141" s="1"/>
      <c r="E141" s="14"/>
      <c r="F141" s="8"/>
      <c r="G141" s="14"/>
      <c r="H141" s="16"/>
    </row>
    <row r="142" spans="1:23" x14ac:dyDescent="0.25">
      <c r="A142" s="1"/>
      <c r="E142" s="14"/>
      <c r="F142" s="8"/>
      <c r="G142" s="14"/>
      <c r="H142" s="16"/>
    </row>
    <row r="143" spans="1:23" x14ac:dyDescent="0.25">
      <c r="A143" s="49" t="s">
        <v>94</v>
      </c>
      <c r="K143"/>
    </row>
    <row r="144" spans="1:23" s="29" customFormat="1" x14ac:dyDescent="0.25">
      <c r="A144" s="29" t="s">
        <v>97</v>
      </c>
    </row>
    <row r="145" spans="2:11" s="29" customFormat="1" ht="15.75" thickBot="1" x14ac:dyDescent="0.3"/>
    <row r="146" spans="2:11" ht="21.75" customHeight="1" x14ac:dyDescent="0.25">
      <c r="B146" s="37"/>
      <c r="C146" s="38"/>
      <c r="D146" s="38"/>
      <c r="E146" s="38"/>
      <c r="F146" s="39" t="s">
        <v>95</v>
      </c>
      <c r="G146" s="39" t="s">
        <v>96</v>
      </c>
      <c r="H146" s="40" t="s">
        <v>8</v>
      </c>
      <c r="K146"/>
    </row>
    <row r="147" spans="2:11" ht="21.75" customHeight="1" x14ac:dyDescent="0.25">
      <c r="B147" s="41" t="s">
        <v>98</v>
      </c>
      <c r="C147" s="42"/>
      <c r="D147" s="42"/>
      <c r="E147" s="42"/>
      <c r="F147" s="36">
        <f>H89</f>
        <v>28.262502864596946</v>
      </c>
      <c r="G147" s="36">
        <f>H103</f>
        <v>22.264877370383395</v>
      </c>
      <c r="H147" s="43"/>
      <c r="K147"/>
    </row>
    <row r="148" spans="2:11" ht="21.75" customHeight="1" x14ac:dyDescent="0.25">
      <c r="B148" s="41" t="s">
        <v>99</v>
      </c>
      <c r="C148" s="42"/>
      <c r="D148" s="42"/>
      <c r="E148" s="42"/>
      <c r="F148" s="36">
        <f>H122</f>
        <v>21.657897148694378</v>
      </c>
      <c r="G148" s="36">
        <f>H136</f>
        <v>16.055549985014959</v>
      </c>
      <c r="H148" s="44">
        <f>SUM(F148:G148)</f>
        <v>37.713447133709337</v>
      </c>
      <c r="K148"/>
    </row>
    <row r="149" spans="2:11" ht="21.75" customHeight="1" thickBot="1" x14ac:dyDescent="0.3">
      <c r="B149" s="45" t="s">
        <v>100</v>
      </c>
      <c r="C149" s="46"/>
      <c r="D149" s="46"/>
      <c r="E149" s="46"/>
      <c r="F149" s="47">
        <f>H139</f>
        <v>15.448569763325942</v>
      </c>
      <c r="G149" s="47">
        <f>H140</f>
        <v>9.4509442691123908</v>
      </c>
      <c r="H149" s="48"/>
      <c r="K149"/>
    </row>
    <row r="150" spans="2:11" x14ac:dyDescent="0.25">
      <c r="E150" s="5"/>
      <c r="F150" s="5"/>
      <c r="K150"/>
    </row>
    <row r="151" spans="2:11" x14ac:dyDescent="0.25">
      <c r="E151" s="5"/>
      <c r="F151" s="5"/>
      <c r="K151"/>
    </row>
    <row r="152" spans="2:11" x14ac:dyDescent="0.25">
      <c r="E152" s="5"/>
      <c r="F152" s="5"/>
      <c r="K152"/>
    </row>
    <row r="153" spans="2:11" x14ac:dyDescent="0.25">
      <c r="E153" s="5"/>
      <c r="F153" s="5"/>
      <c r="K153"/>
    </row>
    <row r="154" spans="2:11" x14ac:dyDescent="0.25">
      <c r="K154"/>
    </row>
    <row r="155" spans="2:11" x14ac:dyDescent="0.25">
      <c r="K155"/>
    </row>
    <row r="156" spans="2:11" x14ac:dyDescent="0.25">
      <c r="K156"/>
    </row>
    <row r="157" spans="2:11" x14ac:dyDescent="0.25">
      <c r="K157"/>
    </row>
    <row r="158" spans="2:11" x14ac:dyDescent="0.25">
      <c r="K158"/>
    </row>
    <row r="159" spans="2:11" x14ac:dyDescent="0.25">
      <c r="K159"/>
    </row>
    <row r="160" spans="2:11" x14ac:dyDescent="0.25">
      <c r="K160"/>
    </row>
    <row r="161" spans="11:11" x14ac:dyDescent="0.25">
      <c r="K161"/>
    </row>
    <row r="162" spans="11:11" x14ac:dyDescent="0.25">
      <c r="K162"/>
    </row>
    <row r="163" spans="11:11" x14ac:dyDescent="0.25">
      <c r="K163"/>
    </row>
    <row r="164" spans="11:11" x14ac:dyDescent="0.25">
      <c r="K164"/>
    </row>
    <row r="165" spans="11:11" x14ac:dyDescent="0.25">
      <c r="K165"/>
    </row>
    <row r="166" spans="11:11" x14ac:dyDescent="0.25">
      <c r="K166"/>
    </row>
    <row r="167" spans="11:11" x14ac:dyDescent="0.25">
      <c r="K167"/>
    </row>
    <row r="168" spans="11:11" x14ac:dyDescent="0.25">
      <c r="K168"/>
    </row>
    <row r="169" spans="11:11" x14ac:dyDescent="0.25">
      <c r="K169"/>
    </row>
    <row r="170" spans="11:11" x14ac:dyDescent="0.25">
      <c r="K170"/>
    </row>
    <row r="171" spans="11:11" x14ac:dyDescent="0.25">
      <c r="K171"/>
    </row>
    <row r="172" spans="11:11" x14ac:dyDescent="0.25">
      <c r="K172"/>
    </row>
    <row r="173" spans="11:11" x14ac:dyDescent="0.25">
      <c r="K173"/>
    </row>
    <row r="174" spans="11:11" x14ac:dyDescent="0.25">
      <c r="K174"/>
    </row>
    <row r="175" spans="11:11" x14ac:dyDescent="0.25">
      <c r="K175"/>
    </row>
    <row r="176" spans="11:11" x14ac:dyDescent="0.25">
      <c r="K176"/>
    </row>
    <row r="177" spans="11:11" x14ac:dyDescent="0.25">
      <c r="K177"/>
    </row>
    <row r="178" spans="11:11" x14ac:dyDescent="0.25">
      <c r="K178"/>
    </row>
    <row r="179" spans="11:11" x14ac:dyDescent="0.25">
      <c r="K179"/>
    </row>
    <row r="180" spans="11:11" x14ac:dyDescent="0.25">
      <c r="K180"/>
    </row>
    <row r="181" spans="11:11" x14ac:dyDescent="0.25">
      <c r="K181"/>
    </row>
    <row r="182" spans="11:11" x14ac:dyDescent="0.25">
      <c r="K182"/>
    </row>
    <row r="183" spans="11:11" x14ac:dyDescent="0.25">
      <c r="K183"/>
    </row>
    <row r="184" spans="11:11" x14ac:dyDescent="0.25">
      <c r="K184"/>
    </row>
    <row r="185" spans="11:11" x14ac:dyDescent="0.25">
      <c r="K185"/>
    </row>
    <row r="186" spans="11:11" x14ac:dyDescent="0.25">
      <c r="K186"/>
    </row>
    <row r="187" spans="11:11" x14ac:dyDescent="0.25">
      <c r="K187"/>
    </row>
    <row r="188" spans="11:11" x14ac:dyDescent="0.25">
      <c r="K188"/>
    </row>
    <row r="189" spans="11:11" x14ac:dyDescent="0.25">
      <c r="K189"/>
    </row>
    <row r="190" spans="11:11" x14ac:dyDescent="0.25">
      <c r="K190"/>
    </row>
    <row r="191" spans="11:11" x14ac:dyDescent="0.25">
      <c r="K191"/>
    </row>
    <row r="192" spans="11:11" x14ac:dyDescent="0.25">
      <c r="K192"/>
    </row>
    <row r="193" spans="3:11" x14ac:dyDescent="0.25">
      <c r="K193"/>
    </row>
    <row r="194" spans="3:11" x14ac:dyDescent="0.25">
      <c r="K194"/>
    </row>
    <row r="195" spans="3:11" x14ac:dyDescent="0.25">
      <c r="K195"/>
    </row>
    <row r="196" spans="3:11" x14ac:dyDescent="0.25">
      <c r="K196"/>
    </row>
    <row r="197" spans="3:11" x14ac:dyDescent="0.25">
      <c r="K197"/>
    </row>
    <row r="198" spans="3:11" x14ac:dyDescent="0.25">
      <c r="K198"/>
    </row>
    <row r="199" spans="3:11" x14ac:dyDescent="0.25">
      <c r="K199"/>
    </row>
    <row r="200" spans="3:11" x14ac:dyDescent="0.25">
      <c r="K200"/>
    </row>
    <row r="201" spans="3:11" x14ac:dyDescent="0.25">
      <c r="K201"/>
    </row>
    <row r="202" spans="3:11" x14ac:dyDescent="0.25">
      <c r="K202"/>
    </row>
    <row r="203" spans="3:11" x14ac:dyDescent="0.25">
      <c r="C203" s="11"/>
      <c r="D203" s="11"/>
      <c r="E203" s="11"/>
      <c r="F203" s="11"/>
      <c r="G203" s="11"/>
      <c r="H203" s="16"/>
    </row>
  </sheetData>
  <mergeCells count="7">
    <mergeCell ref="C56:D56"/>
    <mergeCell ref="K78:O78"/>
    <mergeCell ref="K92:O92"/>
    <mergeCell ref="B125:G125"/>
    <mergeCell ref="B78:G78"/>
    <mergeCell ref="B92:G92"/>
    <mergeCell ref="B111:G1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</dc:creator>
  <cp:lastModifiedBy>Adam2</cp:lastModifiedBy>
  <dcterms:created xsi:type="dcterms:W3CDTF">2019-04-28T19:43:11Z</dcterms:created>
  <dcterms:modified xsi:type="dcterms:W3CDTF">2019-05-15T14:30:22Z</dcterms:modified>
</cp:coreProperties>
</file>